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1840" windowHeight="13020" tabRatio="823" firstSheet="4" activeTab="9"/>
  </bookViews>
  <sheets>
    <sheet name="Среднегрузовые" sheetId="1" r:id="rId1"/>
    <sheet name="Консольные" sheetId="2" r:id="rId2"/>
    <sheet name="Паллетные рамы СИ" sheetId="3" r:id="rId3"/>
    <sheet name="Паллетные балки КП" sheetId="4" r:id="rId4"/>
    <sheet name="комплектующие для паллетных сте" sheetId="5" r:id="rId5"/>
    <sheet name="Универсальные стеллажи ОЦ." sheetId="6" r:id="rId6"/>
    <sheet name="Универсальные стеллажи RAL" sheetId="7" r:id="rId7"/>
    <sheet name="Универсальные стеллажи " sheetId="8" r:id="rId8"/>
    <sheet name="Стеллажи УС Oц." sheetId="9" r:id="rId9"/>
    <sheet name="Стеллажи УС RAL" sheetId="10" r:id="rId10"/>
  </sheets>
  <definedNames>
    <definedName name="_xlnm._FilterDatabase" localSheetId="4" hidden="1">'комплектующие для паллетных сте'!$A$8:$E$8</definedName>
    <definedName name="_xlnm._FilterDatabase" localSheetId="3" hidden="1">'Паллетные балки КП'!$A$11:$K$37</definedName>
    <definedName name="_xlnm._FilterDatabase" localSheetId="2" hidden="1">'Паллетные рамы СИ'!$B$29:$O$132</definedName>
    <definedName name="_xlnm._FilterDatabase" localSheetId="0" hidden="1">Среднегрузовые!$A$1:$F$268</definedName>
    <definedName name="_xlnm.Print_Area" localSheetId="4">'комплектующие для паллетных сте'!$A$1:$E$52</definedName>
    <definedName name="_xlnm.Print_Area" localSheetId="3">'Паллетные балки КП'!$B$1:$F$64</definedName>
    <definedName name="_xlnm.Print_Area" localSheetId="2">'Паллетные рамы СИ'!$B$2:$O$142</definedName>
    <definedName name="_xlnm.Print_Area" localSheetId="0">Среднегрузовые!$A$1:$F$219</definedName>
  </definedNames>
  <calcPr calcId="124519"/>
</workbook>
</file>

<file path=xl/calcChain.xml><?xml version="1.0" encoding="utf-8"?>
<calcChain xmlns="http://schemas.openxmlformats.org/spreadsheetml/2006/main">
  <c r="B38" i="3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35"/>
  <c r="B36" s="1"/>
  <c r="B34"/>
  <c r="E61" i="1"/>
  <c r="E93"/>
  <c r="F9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F80"/>
  <c r="F79"/>
  <c r="E80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F192"/>
  <c r="E193"/>
  <c r="F189"/>
  <c r="F197"/>
  <c r="F196"/>
  <c r="E197"/>
  <c r="E196"/>
  <c r="F195"/>
  <c r="F194"/>
  <c r="E195"/>
  <c r="E194"/>
  <c r="F193"/>
  <c r="E192"/>
  <c r="E191"/>
  <c r="F191"/>
  <c r="F190"/>
  <c r="E190"/>
  <c r="E189"/>
  <c r="E127"/>
  <c r="E125" l="1"/>
  <c r="F185" l="1"/>
  <c r="F184"/>
  <c r="F183"/>
  <c r="F186"/>
  <c r="E186"/>
  <c r="E185"/>
  <c r="E184"/>
  <c r="E183"/>
  <c r="E138" l="1"/>
  <c r="E159" l="1"/>
  <c r="F182"/>
  <c r="E182"/>
  <c r="F181"/>
  <c r="E181"/>
  <c r="F180"/>
  <c r="F179"/>
  <c r="F178"/>
  <c r="F177"/>
  <c r="F176"/>
  <c r="E180"/>
  <c r="E179"/>
  <c r="E178"/>
  <c r="E177"/>
  <c r="E176"/>
  <c r="F175"/>
  <c r="E175"/>
  <c r="F174"/>
  <c r="F173"/>
  <c r="F172"/>
  <c r="F171"/>
  <c r="F170"/>
  <c r="F169"/>
  <c r="E174"/>
  <c r="E173"/>
  <c r="E172"/>
  <c r="E171"/>
  <c r="E170"/>
  <c r="E169"/>
  <c r="F164"/>
  <c r="F165"/>
  <c r="F166"/>
  <c r="F167"/>
  <c r="F168"/>
  <c r="E168"/>
  <c r="E167"/>
  <c r="E166"/>
  <c r="E165"/>
  <c r="E164"/>
  <c r="F163"/>
  <c r="E163"/>
  <c r="F162"/>
  <c r="F161"/>
  <c r="F160"/>
  <c r="F159"/>
  <c r="F158"/>
  <c r="E162"/>
  <c r="E161"/>
  <c r="E160"/>
  <c r="E158"/>
  <c r="F157"/>
  <c r="E157"/>
  <c r="F151"/>
  <c r="E151"/>
  <c r="E152"/>
  <c r="F152"/>
  <c r="E153"/>
  <c r="F153"/>
  <c r="E154"/>
  <c r="F154"/>
  <c r="F150"/>
  <c r="E150"/>
  <c r="E149"/>
  <c r="F149"/>
  <c r="F148"/>
  <c r="E148"/>
  <c r="F147"/>
  <c r="E147"/>
  <c r="F146"/>
  <c r="E146"/>
  <c r="F145"/>
  <c r="E145"/>
  <c r="F144"/>
  <c r="E144"/>
  <c r="F143"/>
  <c r="E143"/>
  <c r="F142"/>
  <c r="E142"/>
  <c r="F141"/>
  <c r="E141"/>
  <c r="F140"/>
  <c r="E140"/>
  <c r="F139"/>
  <c r="E139"/>
  <c r="F137"/>
  <c r="F138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F127"/>
  <c r="F126"/>
  <c r="E126"/>
  <c r="F125"/>
</calcChain>
</file>

<file path=xl/sharedStrings.xml><?xml version="1.0" encoding="utf-8"?>
<sst xmlns="http://schemas.openxmlformats.org/spreadsheetml/2006/main" count="1361" uniqueCount="691">
  <si>
    <t>тип</t>
  </si>
  <si>
    <t>комплектация</t>
  </si>
  <si>
    <t>ДСП 16мм</t>
  </si>
  <si>
    <t>цвет</t>
  </si>
  <si>
    <t>цинк</t>
  </si>
  <si>
    <t>балки СГ (в комплекте с фиксаторами)</t>
  </si>
  <si>
    <t>дополнительные элементы</t>
  </si>
  <si>
    <t>* все данные по нагрузкам актуальны при равномерно распределенной нагрузке</t>
  </si>
  <si>
    <t>цена, руб</t>
  </si>
  <si>
    <t>вес, кг</t>
  </si>
  <si>
    <t xml:space="preserve">* нагрузка на уровень, кг </t>
  </si>
  <si>
    <t>Балка и комплект фиксаторов</t>
  </si>
  <si>
    <t xml:space="preserve"> 3500х400</t>
  </si>
  <si>
    <t>4000х400</t>
  </si>
  <si>
    <t>4500х400</t>
  </si>
  <si>
    <t>5000х400</t>
  </si>
  <si>
    <t>3500х500</t>
  </si>
  <si>
    <t>4000х500</t>
  </si>
  <si>
    <t>4500х500</t>
  </si>
  <si>
    <t>5000х600</t>
  </si>
  <si>
    <t>3500х600</t>
  </si>
  <si>
    <t>4000х600</t>
  </si>
  <si>
    <t>4500х600</t>
  </si>
  <si>
    <t>5000х700</t>
  </si>
  <si>
    <t>3500х700</t>
  </si>
  <si>
    <t>4000х700</t>
  </si>
  <si>
    <t>4500х700</t>
  </si>
  <si>
    <t>5000х800</t>
  </si>
  <si>
    <t>3500х800</t>
  </si>
  <si>
    <t>4000х800</t>
  </si>
  <si>
    <t>4500х800</t>
  </si>
  <si>
    <t>5000х1000</t>
  </si>
  <si>
    <t>3500х1000</t>
  </si>
  <si>
    <t>4000х1000</t>
  </si>
  <si>
    <t>4500х1000</t>
  </si>
  <si>
    <t>Полка СГ 400х300</t>
  </si>
  <si>
    <t>Полка СГ 500х300</t>
  </si>
  <si>
    <t>Полка СГ 600х300</t>
  </si>
  <si>
    <t>Полка СГ 700х300</t>
  </si>
  <si>
    <t>Полка СГ 800х300</t>
  </si>
  <si>
    <t>Полка СГ 1000х300</t>
  </si>
  <si>
    <t>полки металлические, оцинкованные</t>
  </si>
  <si>
    <t>прочее</t>
  </si>
  <si>
    <t>на каждую раму устанавливается по два соединителя</t>
  </si>
  <si>
    <t>на каждую раму необходимо по две шт.</t>
  </si>
  <si>
    <t>5000х500</t>
  </si>
  <si>
    <t>Соединитель стойки СГ оц. в к-те с крепежом для рам высотой более 3000 мм.</t>
  </si>
  <si>
    <t>анкер 10*50мм</t>
  </si>
  <si>
    <t>1200, для шин и дисков</t>
  </si>
  <si>
    <t>1500, для шин и дисков</t>
  </si>
  <si>
    <t>1800, для шин и дисков</t>
  </si>
  <si>
    <t>2 балки 1200, 4 полки. 400х300, 1 связь 400</t>
  </si>
  <si>
    <t xml:space="preserve">2 балки 1200, 4 полки. 800х300, 1 связь 800 </t>
  </si>
  <si>
    <t>2 балки 1200, 4 полки. 1000х300, 1 связь 1000</t>
  </si>
  <si>
    <t>2 балки 1200, 4 полки. 700х300, 1 связь 700</t>
  </si>
  <si>
    <t>2 балки 1200, 4 полки. 600х300, 1 связь 600</t>
  </si>
  <si>
    <t>2 балки 1200, 4 полки. 500х300, 1 связь 500</t>
  </si>
  <si>
    <t>2 балки 1500, 5 полок 400х300, 1 связь 400</t>
  </si>
  <si>
    <t>2 балки 1500, 5 полок 500х300, 1 связь 500</t>
  </si>
  <si>
    <t>2 балки 1500, 5 полок 600х300, 1 связь 600</t>
  </si>
  <si>
    <t>2 балки 1500, 5 полок 700х300, 1 связь 700</t>
  </si>
  <si>
    <t>2 балки 1500, 5 полок 800х300, 1 связь 800</t>
  </si>
  <si>
    <t>2 балки 1500, 5 полок 1000х300, 1 связь 1000</t>
  </si>
  <si>
    <t>1500х400</t>
  </si>
  <si>
    <t>1500х500</t>
  </si>
  <si>
    <t>1500х600</t>
  </si>
  <si>
    <t>1500х700</t>
  </si>
  <si>
    <t>1500х800</t>
  </si>
  <si>
    <t>1500х1000</t>
  </si>
  <si>
    <t>2000х500</t>
  </si>
  <si>
    <t>2000х400</t>
  </si>
  <si>
    <t>2000х600</t>
  </si>
  <si>
    <t>2000х1000</t>
  </si>
  <si>
    <t>2000х800</t>
  </si>
  <si>
    <t>2000х700</t>
  </si>
  <si>
    <t>2500х400</t>
  </si>
  <si>
    <t>2500х500</t>
  </si>
  <si>
    <t>2500х600</t>
  </si>
  <si>
    <t>2500х700</t>
  </si>
  <si>
    <t>2500х800</t>
  </si>
  <si>
    <t>2500х1000</t>
  </si>
  <si>
    <t>3000х400</t>
  </si>
  <si>
    <t>3000х500</t>
  </si>
  <si>
    <t>3000х600</t>
  </si>
  <si>
    <t>3000х700</t>
  </si>
  <si>
    <t>3000х800</t>
  </si>
  <si>
    <t>3000х1000</t>
  </si>
  <si>
    <t>1200х400</t>
  </si>
  <si>
    <t>1200х500</t>
  </si>
  <si>
    <t>1200х600</t>
  </si>
  <si>
    <t>1200х700</t>
  </si>
  <si>
    <t>1200х800</t>
  </si>
  <si>
    <t>1200х1000</t>
  </si>
  <si>
    <t>2400х1000</t>
  </si>
  <si>
    <t>2400х800</t>
  </si>
  <si>
    <t>2400х700</t>
  </si>
  <si>
    <t>2400х600</t>
  </si>
  <si>
    <t>2400х500</t>
  </si>
  <si>
    <t>2400х400</t>
  </si>
  <si>
    <t>2100х1000</t>
  </si>
  <si>
    <t>2100х800</t>
  </si>
  <si>
    <t>2100х700</t>
  </si>
  <si>
    <t>2100х600</t>
  </si>
  <si>
    <t>2100х500</t>
  </si>
  <si>
    <t>2100х400</t>
  </si>
  <si>
    <t>1800х1000</t>
  </si>
  <si>
    <t>1800х800</t>
  </si>
  <si>
    <t>1800х700</t>
  </si>
  <si>
    <t>1800х600</t>
  </si>
  <si>
    <t>1800х500</t>
  </si>
  <si>
    <t>1800х400</t>
  </si>
  <si>
    <t>2 балки 1800, 6 полок 500х300, 2 связи 500</t>
  </si>
  <si>
    <t>2 балки 1800, 6 полок 400х300, 2 связи 400</t>
  </si>
  <si>
    <t>2 балки 1800, 6 полок 600х300, 2 связи 600</t>
  </si>
  <si>
    <t>2 балки 1800, 6 полок 700х300, 2 связи 700</t>
  </si>
  <si>
    <t>2 балки 1800, 6 полок 800х300, 2 связи 800</t>
  </si>
  <si>
    <t>2 балки 1800, 6 полок 1000х300, 2 связи 1000</t>
  </si>
  <si>
    <t>2 балки 2100, 7 полок 400х300, 2 связи 400</t>
  </si>
  <si>
    <t>2 балки 2100, 7 полок 500х300, 2 связи 500</t>
  </si>
  <si>
    <t>2 балки 2100, 7 полок 1000х300, 2 связи 1000</t>
  </si>
  <si>
    <t>2 балки 2100, 7 полок 800х300, 2 связи 800</t>
  </si>
  <si>
    <t>2 балки 2100, 7 полок 700х300, 2 связи 700</t>
  </si>
  <si>
    <t>2 балки 2100, 7 полок 600х300, 2 связи 600</t>
  </si>
  <si>
    <t>металл 0,7мм</t>
  </si>
  <si>
    <t>2 балки 1800, настил ДСП 1800х400, 2 связи 400</t>
  </si>
  <si>
    <t>2 балки 1800, настил ДСП 1800х500, 2 связи 500</t>
  </si>
  <si>
    <t>2 балки 1800, настил ДСП 1800х600, 2 связи 600</t>
  </si>
  <si>
    <t>2 балки 1800, настил ДСП 1800х800, 2 связи 800</t>
  </si>
  <si>
    <t>2 балки 1800, настил ДСП 1800х1000, 2 связи 1000</t>
  </si>
  <si>
    <t>2 балки 1800, настил ДСП 1800х700, 2 связи 700</t>
  </si>
  <si>
    <t>2 балки 2100, настил ДСП 2100х400, 2 связи 400</t>
  </si>
  <si>
    <t>2 балки 2100, настил ДСП 2100х500, 2 связи 500</t>
  </si>
  <si>
    <t>2 балки 2100, настил ДСП 2100х600, 2 связи 600</t>
  </si>
  <si>
    <t>2 балки 2100, настил ДСП 2100х700, 2 связи 700</t>
  </si>
  <si>
    <t>2 балки 2100, настил ДСП 2100х800, 2 связи 800</t>
  </si>
  <si>
    <t>2 балки 2100, настил ДСП 2100х1000, 2 связи 1000</t>
  </si>
  <si>
    <t>2 балки 2400, настил ДСП 2400х600, 3 связи 600</t>
  </si>
  <si>
    <t>2 балки 2400, настил ДСП 2400х800, 3 связи 800</t>
  </si>
  <si>
    <t>2 балки 2400, настил ДСП 2100х1000, 3 связи 1000</t>
  </si>
  <si>
    <t>2 балки 2400, настил ДСП 2400х700, 3 связи 700</t>
  </si>
  <si>
    <t>настил из ДСП</t>
  </si>
  <si>
    <t>2 балки 1500, 1 связь 400</t>
  </si>
  <si>
    <t>2 балки 1800, 1 связь 400</t>
  </si>
  <si>
    <t>2 балки 1500, 1 связь 500</t>
  </si>
  <si>
    <t>2 балки 1500, 1 связь 600</t>
  </si>
  <si>
    <t>2 балки 1800, 1 связь 500</t>
  </si>
  <si>
    <t>2 балки 1800, 1 связь 600</t>
  </si>
  <si>
    <t>2 балки 2400, 8 полок 400х300, 2 связи 400</t>
  </si>
  <si>
    <t>2 балки 2400, 8 полок 500х300, 2 связи 500</t>
  </si>
  <si>
    <t>2 балки 2400, 8 полок 600х300, 2 связи 600</t>
  </si>
  <si>
    <t>2 балки 2400, 8 полок 700х300, 2 связи 700</t>
  </si>
  <si>
    <t>2 балки 2400, 8 полок 800х300, 2 связи 800</t>
  </si>
  <si>
    <t>2 балки 2400, 8 полок 1000х300, 2 связи 1000</t>
  </si>
  <si>
    <t>2 балки 1200, настил ДСП 1200х400, 2 связи 400</t>
  </si>
  <si>
    <t>2 балки 1200, настил ДСП 1200х500, 2 связи 500</t>
  </si>
  <si>
    <t>2 балки 1200, настил ДСП 1200х600, 2 связи 600</t>
  </si>
  <si>
    <t>2 балки 1200, настил ДСП 1200х700, 2 связи 700</t>
  </si>
  <si>
    <t xml:space="preserve">2 балки 1200, настил ДСП 1200х800, 2 связи 800 </t>
  </si>
  <si>
    <t>2 балки 1200, настил ДСП 1200х1000, 2 связи 1000</t>
  </si>
  <si>
    <t>2 балки 1500, настил ДСП 1500х1000, 2 связи 1000</t>
  </si>
  <si>
    <t>2 балки 1500, настил ДСП 1500х400, 2 связи 400</t>
  </si>
  <si>
    <t>2 балки 1500, настил ДСП 1500х500, 2 связи 500</t>
  </si>
  <si>
    <t>2 балки 1500, настил ДСП 1500х600, 2 связи 600</t>
  </si>
  <si>
    <t>2 балки 1500, настил ДСП 1500х700, 2 связи 700</t>
  </si>
  <si>
    <t>2 балки 1500, настил ДСП 1500х800, 2 связи 800</t>
  </si>
  <si>
    <t>2 балки 2400, настил ДСП 2400х400, 2 связи 400</t>
  </si>
  <si>
    <t>2 балки 2400, настил ДСП 2400х500, 2 связи 500</t>
  </si>
  <si>
    <t>2 балки 1200</t>
  </si>
  <si>
    <t>Связь межрамная 50 оц. (СГ) в к-те с крепежом</t>
  </si>
  <si>
    <t>тел. 8(495)225-55-83</t>
  </si>
  <si>
    <t>Ярус СГ ПРОФИ с  металлическим настилом(оцинк)</t>
  </si>
  <si>
    <t>Ярус СГ с  металлическим настилом(оцинк)</t>
  </si>
  <si>
    <t>ярус СГ с настилом из ДСП</t>
  </si>
  <si>
    <t>ярус СГ ПРОФИ с балками для шин и дисков</t>
  </si>
  <si>
    <t>рама СГ оцинкованная</t>
  </si>
  <si>
    <t>рама СГ ПРОФИ оцинкованная</t>
  </si>
  <si>
    <t>межбалочные связи СГ ПРОФИ на глубину рамы</t>
  </si>
  <si>
    <t>балки СГ ПРОФИ (в комплекте с фиксаторами)</t>
  </si>
  <si>
    <t>Ярус СГ ПРОФИ с настилом из ДСП</t>
  </si>
  <si>
    <t>Рама разборная. Укомплектована пятками (с комплектом крепежа). Без анкеров.</t>
  </si>
  <si>
    <t xml:space="preserve">https://stelkonyar.ru            тел. 8(4852) 58-58-11   </t>
  </si>
  <si>
    <t xml:space="preserve">ПРАЙС на стеллажи среднегрузовые СГ. </t>
  </si>
  <si>
    <t>ПРАЙС на стеллажи консольные. КС Профи.</t>
  </si>
  <si>
    <t xml:space="preserve">https://stelkonyar.ru            тел. 8(4852) 58-17-11   </t>
  </si>
  <si>
    <t>Стеллажи оцинкованные в упаковке (Сеты) нагрузка на полку до 150кг</t>
  </si>
  <si>
    <t xml:space="preserve">вес, кг </t>
  </si>
  <si>
    <t xml:space="preserve">длина, мм </t>
  </si>
  <si>
    <t>Стойка КС ПРОФИ 2400 оц. в к-те с крепежом</t>
  </si>
  <si>
    <t>Стойка КС ПРОФИ 3400 оц. в к-те с крепежом</t>
  </si>
  <si>
    <t>Стойка КС ПРОФИ 4400 оц. в к-те с крепежом</t>
  </si>
  <si>
    <t xml:space="preserve">Основание </t>
  </si>
  <si>
    <t>Основание КС ПРОФИ 1000 одностороннее в к-те с крепежом</t>
  </si>
  <si>
    <t>Основание КС ПРОФИ 1840 двустороннее в к-те с крепежом</t>
  </si>
  <si>
    <t xml:space="preserve">Консоль </t>
  </si>
  <si>
    <t>Консоль КС ПРОФИ 800 в к-те с крепежом</t>
  </si>
  <si>
    <t>Система раскосов КС ПРОФИ</t>
  </si>
  <si>
    <t xml:space="preserve">размер, мм </t>
  </si>
  <si>
    <t>Система раскосов КС ПРОФИ 2400х750 
в комплекте с крепежом</t>
  </si>
  <si>
    <t>2400х750</t>
  </si>
  <si>
    <t>Система раскосов КС ПРОФИ 2400х1000 в комплекте с крепежом</t>
  </si>
  <si>
    <t>Система раскосов КС ПРОФИ 2400х1250 в комплекте с крепежом</t>
  </si>
  <si>
    <t xml:space="preserve">2400х1250 </t>
  </si>
  <si>
    <t>Система раскосов КС ПРОФИ 3400х750 в комплекте с крепежом</t>
  </si>
  <si>
    <t xml:space="preserve"> 3400х750</t>
  </si>
  <si>
    <t>Система раскосов КС ПРОФИ 3400х1000 в комплекте с крепежом</t>
  </si>
  <si>
    <t>3400х1000</t>
  </si>
  <si>
    <t>Система раскосов КС ПРОФИ 3400х1250 в комплекте с крепежом</t>
  </si>
  <si>
    <t>3400х1250</t>
  </si>
  <si>
    <t>Система раскосов КС ПРОФИ 4400х750 в комплекте с крепежом</t>
  </si>
  <si>
    <t>4400х750</t>
  </si>
  <si>
    <t>Система раскосов КС ПРОФИ 4400х1000 в комплекте с крепежом</t>
  </si>
  <si>
    <t xml:space="preserve">4400х1000 </t>
  </si>
  <si>
    <t>Система раскосов КС ПРОФИ 4400х1250 в комплекте с крепежом</t>
  </si>
  <si>
    <t xml:space="preserve"> 4400х1250 </t>
  </si>
  <si>
    <t>Полка КС ПРОФИ</t>
  </si>
  <si>
    <t>Полка КС ПРОФИ ДСП 800х750х16</t>
  </si>
  <si>
    <t>Полка КС ПРОФИ ДСП 800х1000х16</t>
  </si>
  <si>
    <t>Полка КС ПРОФИ ДСП 800х1250х16</t>
  </si>
  <si>
    <t>ПРАЙС на стеллажи паллетные. Рамы СИ.</t>
  </si>
  <si>
    <t>Секция фронтального стеллажа</t>
  </si>
  <si>
    <t>Просвет от пола 
до первого   нагруженного уровня  
хранения ( мм)</t>
  </si>
  <si>
    <t>Допустимые нагрузки на Рамы СИ</t>
  </si>
  <si>
    <t>Коэф. запаса 1,25</t>
  </si>
  <si>
    <t>Профиль стойки</t>
  </si>
  <si>
    <t>70х1,5</t>
  </si>
  <si>
    <t>110х1,5</t>
  </si>
  <si>
    <t>110х2</t>
  </si>
  <si>
    <t>130х2</t>
  </si>
  <si>
    <t>Макс. нагрузка на секцию стеллажа, кг</t>
  </si>
  <si>
    <t>Рамы поставляются в разобраном виде, сборка производится согласно схеме сборки;</t>
  </si>
  <si>
    <t>В стоимость рам включены пятки, подпятники и крепеж; анкерные болты поставляются отдельно.</t>
  </si>
  <si>
    <t>Основные элементы рам - стойки, диагонали и горизонтали выполнены из оцинкованной стали;</t>
  </si>
  <si>
    <t>Нагрузка приминима при условии установки не менее трех секций в одну линию последовательно, другие случаи требуют доп. уточнения</t>
  </si>
  <si>
    <t>При переходе с типа рамы 70*1,5 на 110*1,5 требуется согласование с конструктором</t>
  </si>
  <si>
    <t>Цены указаны в рублях с учетом НДС</t>
  </si>
  <si>
    <t>Высота рамы, мм</t>
  </si>
  <si>
    <t>Кол-во стоек</t>
  </si>
  <si>
    <t>Кол-во горизон- талей</t>
  </si>
  <si>
    <t>Кол-во диагона-лей</t>
  </si>
  <si>
    <t>Кол-во комплек-тов крепежа для связей</t>
  </si>
  <si>
    <t>Кол-во пяток с комплектом крепежа</t>
  </si>
  <si>
    <t>СИ70х1,5 1100мм</t>
  </si>
  <si>
    <t xml:space="preserve">  СИ110х1,5 1100мм</t>
  </si>
  <si>
    <t>СИ110х2,0 1100мм</t>
  </si>
  <si>
    <t>СИ130х2,0 1100мм</t>
  </si>
  <si>
    <t>Цена, руб</t>
  </si>
  <si>
    <t>Вес, кг</t>
  </si>
  <si>
    <t>*Рамы поставляются в разобраном виде, сборка производится согласно схеме сборки;</t>
  </si>
  <si>
    <t>*В стоимость включены пятки, подпятники и крепеж; Анкера поставляются отдельно.</t>
  </si>
  <si>
    <t>*Стойки, диагонали и горизонтали выполнены из оцинкованной стали;</t>
  </si>
  <si>
    <t>*Нагрузка приминима при условии установки не менее трех секций в одну линию последовательно, другие случаи требуют доп. Уточнения;</t>
  </si>
  <si>
    <t xml:space="preserve">*При переходе с типа рамы 70*1,5 на 110*1,5 требуется согласование с конструктором </t>
  </si>
  <si>
    <t>*Цены указаны в рублях с учетом НДС</t>
  </si>
  <si>
    <t>Балки выполнены методом холодного профилирования из высококачественной тонколистовой холоднокатаной стали Ст3сп ГОСТ 16523-97.</t>
  </si>
  <si>
    <t>Балки покрыты прочным эпоксидполиэфирным порошковым полимером, стандартный цвет оранжевый (RAL-2008).</t>
  </si>
  <si>
    <t>Каждая балка комплектуется двумя фиксаторами, которые позволяют надежно зафиксировать сцепление кронштейна балки с перфорацией стойки и предотвратить выход балки из зацепа во время обработки паллет складской техникой.</t>
  </si>
  <si>
    <t>Стоимость балки включает стоимость фиксаторов</t>
  </si>
  <si>
    <t xml:space="preserve"> Цены указаны в рублях с учетом НДС</t>
  </si>
  <si>
    <t>Наименование</t>
  </si>
  <si>
    <t>Длина, мм</t>
  </si>
  <si>
    <t>Цвет</t>
  </si>
  <si>
    <t>Масса, 
кг</t>
  </si>
  <si>
    <t xml:space="preserve">Цена, 
руб </t>
  </si>
  <si>
    <t xml:space="preserve">Балки КП </t>
  </si>
  <si>
    <t>Балка КП 80х1,5-1825 в к-те с фиксаторами</t>
  </si>
  <si>
    <t>RAL 2008</t>
  </si>
  <si>
    <t>Балка КП 80х1,5-2225 в к-те с фиксаторами</t>
  </si>
  <si>
    <t>Балка КП 80х1,5-2700 в к-те с фиксаторами</t>
  </si>
  <si>
    <t>Балка КП 80х1,5-3300 в к-те с фиксаторами</t>
  </si>
  <si>
    <t>Балка КП 80х1,5-3600 в к-те с фиксаторами</t>
  </si>
  <si>
    <t>Балка КП 100х1,5-1825 в к-те с фиксаторами</t>
  </si>
  <si>
    <t>Балка КП 100х1,5-2225 в к-те с фиксаторами</t>
  </si>
  <si>
    <t>Балка КП 100х1,5-2700 в к-те с фиксаторами</t>
  </si>
  <si>
    <t>Балка КП 100х1,5-3300 в к-те с фиксаторами</t>
  </si>
  <si>
    <t>Балка КП 100х1,5-3600 в к-те с фиксаторами</t>
  </si>
  <si>
    <t>Балка КП 120х1,5-1825 в к-те с фиксаторами</t>
  </si>
  <si>
    <t>Балка КП 120х1,5-2225 в к-те с фиксаторами</t>
  </si>
  <si>
    <t>Балка КП 120х1,5-2700 в к-те с фиксаторами</t>
  </si>
  <si>
    <t>Балка КП 120х1,5-3300 в к-те с фиксаторами</t>
  </si>
  <si>
    <t>Балка КП 120х1,5-3600 в к-те с фиксаторами</t>
  </si>
  <si>
    <t>Балка КП 140х1,5-1825 в к-те с фиксаторами</t>
  </si>
  <si>
    <t>Балка КП 140х1,5-2225 в к-те с фиксаторами</t>
  </si>
  <si>
    <t>Балка КП 140х1,5-2700 в к-те с фиксаторами</t>
  </si>
  <si>
    <t>Балка КП 140х1,5-3300 в к-те с фиксаторами</t>
  </si>
  <si>
    <t>Балка КП 140х1,5-3600 в к-те с фиксаторами</t>
  </si>
  <si>
    <t>Балка КП 140х2,0-1825 в к-те с фиксаторами</t>
  </si>
  <si>
    <t>Балка КП 140х2,0-2225 в к-те с фиксаторами</t>
  </si>
  <si>
    <t>Балка КП 140х2,0-2700 в к-те с фиксаторами</t>
  </si>
  <si>
    <t>Балка КП 140х2,0-3300 в к-те с фиксаторами</t>
  </si>
  <si>
    <t>Балка КП 140х2,0-3600 в к-те с фиксаторами</t>
  </si>
  <si>
    <t>Балка КП 160х1,5-1825 в к-те с фиксаторами</t>
  </si>
  <si>
    <t>Балка КП 160х1,5-2225 в к-те с фиксаторами</t>
  </si>
  <si>
    <t>Балка КП 160х1,5-2700 в к-те с фиксаторами</t>
  </si>
  <si>
    <t>Балка КП 160х1,5-3300 в к-те с фиксаторами</t>
  </si>
  <si>
    <t>Балка КП 160х1,5-3600 в к-те с фиксаторами</t>
  </si>
  <si>
    <t>Балка КП 160х2,0-1825 в к-те с фиксаторами</t>
  </si>
  <si>
    <t>Балка КП 160х2,0-2225 в к-те с фиксаторами</t>
  </si>
  <si>
    <t>Балка КП 160х2,0-2700 в к-те с фиксаторами</t>
  </si>
  <si>
    <t>Балка КП 160х2,0-3300 в к-те с фиксаторами</t>
  </si>
  <si>
    <t>Балка КП 160х2,0-3600 в к-те с фиксаторами</t>
  </si>
  <si>
    <t>Балки СИ</t>
  </si>
  <si>
    <t>Балка СИ 642-1825-8 в к-те с фиксаторами</t>
  </si>
  <si>
    <t>Балка СИ 642-2225-6 в к-те с фиксаторами</t>
  </si>
  <si>
    <t>Балка СИ 642-2700-4 в к-те с фиксаторами</t>
  </si>
  <si>
    <t>Балка СИ 642-3300 в к-те с фиксаторами</t>
  </si>
  <si>
    <t>Балка СИ 642-3600 в к-те с фиксаторами</t>
  </si>
  <si>
    <t>Балка СИ 842-1825-15 в к-те с фиксаторами</t>
  </si>
  <si>
    <t>Балка СИ 842-2225-11 в к-те с фиксаторами</t>
  </si>
  <si>
    <t>Балка СИ 842-2700-8 в к-те с фиксаторами</t>
  </si>
  <si>
    <t>Балка СИ 842-3300-5 в к-те с фиксаторами</t>
  </si>
  <si>
    <t>Балка СИ 842-3600-4 в к-те с фиксаторами</t>
  </si>
  <si>
    <t>*Стоимость балки включает стоимость фиксаторов</t>
  </si>
  <si>
    <t>ПРАЙС на стеллажи паллетные. Комплектующие.</t>
  </si>
  <si>
    <t>Длина (мм)</t>
  </si>
  <si>
    <t>Цена, руб.</t>
  </si>
  <si>
    <t>Защитное ограждение стойки</t>
  </si>
  <si>
    <t>Защита стойки СИ70-110 в ком-те с крепежом</t>
  </si>
  <si>
    <t>Защита стойки СИ130 в ком-те с крепежом</t>
  </si>
  <si>
    <t>Защитное ограждение рядов стеллажей</t>
  </si>
  <si>
    <t>Защитное ограждение одиночного ряда СИ70-110 в ком-те с крепежом</t>
  </si>
  <si>
    <t>Защитное ограждение одиночного ряда СИ130 в ком-те с крепежом</t>
  </si>
  <si>
    <t>Защитное ограждение двойного ряда СИ70-110 в ком-те с крепежом</t>
  </si>
  <si>
    <t>Защитное ограждение двойного ряда СИ130 в ком-те с крепежом</t>
  </si>
  <si>
    <t xml:space="preserve">                                                                                                                 Паллетостопы</t>
  </si>
  <si>
    <t>Паллетостопы</t>
  </si>
  <si>
    <t>Паллетостоп СИ 110х1,5 1825 оц. в ком-те с крепежом</t>
  </si>
  <si>
    <t>Паллетостоп СИ 110х1,5 2225 оц. в ком-те с крепежом</t>
  </si>
  <si>
    <t>Паллетостоп СИ 110х1,5 2700 оц. в ком-те с крепежом</t>
  </si>
  <si>
    <t>Паллетостоп СИ 110х1,5 3300 оц. в ком-те с крепежом</t>
  </si>
  <si>
    <t>Паллетостоп СИ 110х1,5 3600 оц. в ком-те с крепежом</t>
  </si>
  <si>
    <t>Пластины выравнивающие</t>
  </si>
  <si>
    <t>Подпятник СИ 70 - 1,0</t>
  </si>
  <si>
    <t>Подпятник СИ 70 -1,5</t>
  </si>
  <si>
    <t>Подпятник СИ 110-130 -1,0</t>
  </si>
  <si>
    <t>Подпятник СИ 110-130 - 1,5</t>
  </si>
  <si>
    <t>Пластина 250*250*4 (под асфальт)</t>
  </si>
  <si>
    <t>RAL7035</t>
  </si>
  <si>
    <t>Пластина 250*250*6 (под асфальт)</t>
  </si>
  <si>
    <t xml:space="preserve">Связь межбалочная (для глубины рам 1100мм)* </t>
  </si>
  <si>
    <t>Связь межбалочная 36х40х2 - 1100</t>
  </si>
  <si>
    <t>Связь межбалочная 48х52х2 - 1100</t>
  </si>
  <si>
    <t xml:space="preserve">*используется для полок из ДСП. </t>
  </si>
  <si>
    <t xml:space="preserve">Связь межрамная  </t>
  </si>
  <si>
    <t>Связь межрамная 150мм оц. в ком-те с крепежом</t>
  </si>
  <si>
    <t>Цинк</t>
  </si>
  <si>
    <t>Связь межрамная 250мм оц. в ком-те с крепежом</t>
  </si>
  <si>
    <t>Связь межрамная 300мм оц. в ком-те с крепежом</t>
  </si>
  <si>
    <t>Связь межрамная 400мм оц. в ком-те с крепежом</t>
  </si>
  <si>
    <t>Связь межрамная 500мм оц. в ком-те с крепежом</t>
  </si>
  <si>
    <t>Связь межрамная 600мм оц. в ком-те с крепежом</t>
  </si>
  <si>
    <t>Связь межрамная 700мм оц. в ком-те с крепежом</t>
  </si>
  <si>
    <t>Связь межрамная 800мм оц. в ком-те с крепежом</t>
  </si>
  <si>
    <t>Анкера</t>
  </si>
  <si>
    <t>Анкерный болт 12*100</t>
  </si>
  <si>
    <t>ПРАЙС на стеллажи универсальные УМС.</t>
  </si>
  <si>
    <t>№</t>
  </si>
  <si>
    <t>Код товара</t>
  </si>
  <si>
    <t>наименование товара</t>
  </si>
  <si>
    <t>ед.изм.</t>
  </si>
  <si>
    <t>Цена</t>
  </si>
  <si>
    <t>информация о товаре 
(характеристики, особенности)</t>
  </si>
  <si>
    <t>фото товара</t>
  </si>
  <si>
    <t>СТ0045782</t>
  </si>
  <si>
    <t>Универсальный металлический стеллаж 2000х1000х300    4 полки оц.</t>
  </si>
  <si>
    <t>шт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</si>
  <si>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</t>
    </r>
    <r>
      <rPr>
        <b/>
        <sz val="10"/>
        <color theme="9" tint="-0.249977111117893"/>
        <rFont val="Calibri"/>
        <family val="2"/>
        <charset val="204"/>
        <scheme val="minor"/>
      </rPr>
      <t xml:space="preserve">
</t>
    </r>
    <r>
      <rPr>
        <b/>
        <sz val="11"/>
        <color theme="9" tint="-0.249977111117893"/>
        <rFont val="Calibri"/>
        <family val="2"/>
        <charset val="204"/>
        <scheme val="minor"/>
      </rPr>
      <t>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1"/>
        <rFont val="Calibri"/>
        <family val="2"/>
        <charset val="204"/>
        <scheme val="minor"/>
      </rPr>
      <t>Полки цельногнутые</t>
    </r>
    <r>
      <rPr>
        <b/>
        <sz val="12"/>
        <color theme="1"/>
        <rFont val="Calibri"/>
        <family val="2"/>
        <charset val="204"/>
        <scheme val="minor"/>
      </rPr>
      <t>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</si>
  <si>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СТ0045783</t>
  </si>
  <si>
    <t>Универсальный металлический стеллаж 2000х1000х400 
4 полки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</si>
  <si>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высота полки 41мм 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</si>
  <si>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СТ0045784</t>
  </si>
  <si>
    <t>Универсальный металлический стеллаж 2000х1000х500 
4 полки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</si>
  <si>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 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</si>
  <si>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СТ0045253</t>
  </si>
  <si>
    <t>Универсальный металлический стеллаж 2000х1000х600 4 полки оц.</t>
  </si>
  <si>
    <t>СТ0054921</t>
  </si>
  <si>
    <t>Универсальный металлический стеллаж, компакт 2000х1000х300 4 полки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</si>
  <si>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Полки цельногнутые, оцинкованные 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 в крепеж входит: 16 уголков жесткости, 8 пластиковых подпятников, 72 винта с прессшайбой М6х12, 8 винтов с прессшайбой М6х16, 80 гаек оц. с фланц. насечкой М6.</t>
    </r>
  </si>
  <si>
    <t>СТ0054222</t>
  </si>
  <si>
    <t>Универсальный металлический стеллаж, компакт 2000х1000х400 4 полки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</si>
  <si>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16 уголков жесткости, 8 пластиковых подпятников, 72 винта с прессшайбой М6х12, 8 винтов с прессшайбой М6х16, 80 гаек оц. с фланц. насечкой М6.</t>
    </r>
  </si>
  <si>
    <t>СТ0054922</t>
  </si>
  <si>
    <t>Универсальный металлический стеллаж, компакт 2000х1000х500 4 полки оц.</t>
  </si>
  <si>
    <t>СТ0054923</t>
  </si>
  <si>
    <t>Универсальный металлический стеллаж, компакт 2000х1000х600 4 полки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</si>
  <si>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 в крепеж входит: 16 уголков жесткости, 8 пластиковых подпятников, 72 винта с прессшайбой М6х12, 8 винтов с прессшайбой М6х16, 80 гаек оц. с фланц. насечкой М6.</t>
    </r>
  </si>
  <si>
    <t>СТ0054924</t>
  </si>
  <si>
    <t>Универсальный металлический стеллаж, компакт, для гаража 2000х1000х300 4 полки и 1 ярус для шин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</si>
  <si>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Полки цельногнутые, оцинкованные 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2 балки для шин, 2 стяжки яруса для шин, 16 уголков жесткости ,8 пластиковых подпятников, 72 винта с прессшайбой М6х12, 8 винтов с прессшайбой М6х16, 80 гаек оц. с фланц. насечкой М6.</t>
    </r>
  </si>
  <si>
    <t>СТ0054232</t>
  </si>
  <si>
    <t>Универсальный металлический стеллаж, компакт, для гаража 2000х1000х400 4 полки и 1 ярус для шин оц.</t>
  </si>
  <si>
    <t>СТ0054928</t>
  </si>
  <si>
    <t>Универсальный металлический стеллаж, компакт, для гаража 2000х1000х500 4 полки и 1 ярус для шин оц.</t>
  </si>
  <si>
    <t>СТ0054929</t>
  </si>
  <si>
    <t>Универсальный металлический стеллаж, компакт, для гаража 2000х1000х600 4 полки и 1 ярус для шин оц.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</si>
  <si>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2 балки для шин, 2 стяжки яруса для шин, 16 уголков жесткости ,8 пластиковых подпятников, 72 винта с прессшайбой М6х12, 8 винтов с прессшайбой М6х16, 80 гаек оц. с фланц. насечкой М6.</t>
    </r>
  </si>
  <si>
    <t>СТ0054930</t>
  </si>
  <si>
    <t>Универсальный металлический стеллаж, компакт, для раздевалок 2000х1000х300 4 полки и 1 вешало оц.</t>
  </si>
  <si>
    <t>СТ0054223</t>
  </si>
  <si>
    <t>Универсальный металлический стеллаж, компакт, для раздевалок 2000х1000х400 4 полки и 1 вешало оц.</t>
  </si>
  <si>
    <t>СТ0054934</t>
  </si>
  <si>
    <t>Универсальный металлический стеллаж, компакт, для раздевалок 2000х1000х500 4 полки и 1 вешало оц.</t>
  </si>
  <si>
    <t>СТ0054935</t>
  </si>
  <si>
    <t>Универсальный металлический стеллаж, компакт, для раздевалок 2000х1000х600 4 полки и 1 вешало оц.</t>
  </si>
  <si>
    <t>СТ0047128</t>
  </si>
  <si>
    <r>
      <t>Комплект полок 1000х300</t>
    </r>
    <r>
      <rPr>
        <b/>
        <sz val="12"/>
        <color theme="1"/>
        <rFont val="Calibri"/>
        <family val="2"/>
        <scheme val="minor"/>
      </rPr>
      <t xml:space="preserve"> 
2 полки оц. (в упаковке)</t>
    </r>
  </si>
  <si>
    <r>
      <rPr>
        <b/>
        <sz val="10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Полки цельногнутые, оцинкованные 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</t>
    </r>
    <r>
      <rPr>
        <sz val="8"/>
        <color theme="1"/>
        <rFont val="Calibri"/>
        <family val="2"/>
        <charset val="204"/>
        <scheme val="minor"/>
      </rPr>
      <t xml:space="preserve">
в крепеж входит: 16 винтов М6х12, 6 гаек М6</t>
    </r>
  </si>
  <si>
    <t>СТ0047129</t>
  </si>
  <si>
    <r>
      <t xml:space="preserve">Комплект полок 1000х400 </t>
    </r>
    <r>
      <rPr>
        <b/>
        <sz val="12"/>
        <color theme="1"/>
        <rFont val="Calibri"/>
        <family val="2"/>
        <scheme val="minor"/>
      </rPr>
      <t>2 полки оц. (в упаковке)</t>
    </r>
  </si>
  <si>
    <r>
      <rPr>
        <b/>
        <sz val="10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 
Полка с перфорацией для разделителей
высота полки 41мм </t>
    </r>
    <r>
      <rPr>
        <sz val="8"/>
        <color theme="1"/>
        <rFont val="Calibri"/>
        <family val="2"/>
        <charset val="204"/>
        <scheme val="minor"/>
      </rPr>
      <t xml:space="preserve">
 в крепеж входит: 16 винтов М6х12, 6 гаек М6</t>
    </r>
  </si>
  <si>
    <t>СТ0047130</t>
  </si>
  <si>
    <r>
      <t xml:space="preserve">Комплект полок 1000х500 </t>
    </r>
    <r>
      <rPr>
        <b/>
        <sz val="12"/>
        <color theme="1"/>
        <rFont val="Calibri"/>
        <family val="2"/>
        <scheme val="minor"/>
      </rPr>
      <t>2 полки оц. (в упаковке).</t>
    </r>
  </si>
  <si>
    <r>
      <rPr>
        <b/>
        <sz val="10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оцинкованные</t>
    </r>
    <r>
      <rPr>
        <b/>
        <sz val="10"/>
        <color theme="1"/>
        <rFont val="Calibri"/>
        <family val="2"/>
        <charset val="204"/>
        <scheme val="minor"/>
      </rPr>
      <t xml:space="preserve"> 
Полка с перфорацией для разделителей
высота полки 41мм</t>
    </r>
    <r>
      <rPr>
        <sz val="8"/>
        <color theme="1"/>
        <rFont val="Calibri"/>
        <family val="2"/>
        <charset val="204"/>
        <scheme val="minor"/>
      </rPr>
      <t xml:space="preserve"> 
 в крепеж входит: 16 винтов М6х12, 6 гаек М6</t>
    </r>
  </si>
  <si>
    <t>СТ0047131</t>
  </si>
  <si>
    <r>
      <t xml:space="preserve">Комплект полок 1000х600 </t>
    </r>
    <r>
      <rPr>
        <b/>
        <sz val="12"/>
        <color theme="1"/>
        <rFont val="Calibri"/>
        <family val="2"/>
        <scheme val="minor"/>
      </rPr>
      <t>2 полки оц. (в упаковке)</t>
    </r>
  </si>
  <si>
    <r>
      <rPr>
        <b/>
        <sz val="10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 xml:space="preserve">Полки цельногнутые, оцинкованные 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</t>
    </r>
    <r>
      <rPr>
        <sz val="8"/>
        <color theme="1"/>
        <rFont val="Calibri"/>
        <family val="2"/>
        <charset val="204"/>
        <scheme val="minor"/>
      </rPr>
      <t xml:space="preserve">
 в крепеж входит: 16 винтов М6х12, 6 гаек М6</t>
    </r>
  </si>
  <si>
    <t>СТ0073152</t>
  </si>
  <si>
    <t>Комплект формованных стоек УМС ПРОФИ 1000мм
(4шт в комплекте)</t>
  </si>
  <si>
    <r>
      <rPr>
        <b/>
        <sz val="10"/>
        <color theme="1"/>
        <rFont val="Calibri"/>
        <family val="2"/>
        <charset val="204"/>
        <scheme val="minor"/>
      </rPr>
      <t xml:space="preserve">стойка толщиной 1,2мм
овальные отверстия, возможность установки практически любых полок
Нагрузка на секцию из 4 стоек до 1000кг
Гарантия 5 лет
</t>
    </r>
    <r>
      <rPr>
        <b/>
        <sz val="11"/>
        <color theme="9" tint="-0.249977111117893"/>
        <rFont val="Calibri"/>
        <family val="2"/>
        <charset val="204"/>
        <scheme val="minor"/>
      </rPr>
      <t>В комплекте 4 стойки</t>
    </r>
    <r>
      <rPr>
        <sz val="8"/>
        <color theme="1"/>
        <rFont val="Calibri"/>
        <family val="2"/>
        <charset val="204"/>
        <scheme val="minor"/>
      </rPr>
      <t xml:space="preserve">
</t>
    </r>
  </si>
  <si>
    <t>СТ0074939</t>
  </si>
  <si>
    <t>Комплект стоек УМС ПРОФИ-1000 2000 оц. (2 шт.)</t>
  </si>
  <si>
    <r>
      <rPr>
        <b/>
        <sz val="10"/>
        <color theme="1"/>
        <rFont val="Calibri"/>
        <family val="2"/>
        <charset val="204"/>
        <scheme val="minor"/>
      </rPr>
      <t xml:space="preserve">стойка толщиной 1,2мм 
овальные отверстия, возможность установки практически любых полок
Нагрузка на секцию из 4 стоек до 1000кг
Гарантия 5 лет
</t>
    </r>
    <r>
      <rPr>
        <b/>
        <sz val="11"/>
        <color theme="9" tint="-0.249977111117893"/>
        <rFont val="Calibri"/>
        <family val="2"/>
        <charset val="204"/>
        <scheme val="minor"/>
      </rPr>
      <t>В комплекте 2стойки</t>
    </r>
    <r>
      <rPr>
        <sz val="8"/>
        <color theme="1"/>
        <rFont val="Calibri"/>
        <family val="2"/>
        <charset val="204"/>
        <scheme val="minor"/>
      </rPr>
      <t xml:space="preserve">
</t>
    </r>
  </si>
  <si>
    <t>СТ0074946</t>
  </si>
  <si>
    <t>Крепеж к комплекту формованных стоек УМС ПРОФИ</t>
  </si>
  <si>
    <r>
      <rPr>
        <b/>
        <sz val="10"/>
        <color theme="1"/>
        <rFont val="Calibri"/>
        <family val="2"/>
        <charset val="204"/>
        <scheme val="minor"/>
      </rPr>
      <t>Крепеж для облегченной сборки стеллажей.
Винты и гайки с фланцевой насечкой для надежной фиксации.</t>
    </r>
    <r>
      <rPr>
        <sz val="10"/>
        <color theme="1"/>
        <rFont val="Calibri"/>
        <family val="2"/>
        <charset val="204"/>
        <scheme val="minor"/>
      </rPr>
      <t xml:space="preserve">
В комплекте:
Пятка (крышка) пластиковая 4шт
Уголок жесткости УМС ПРОФИ оц.8шт
Винт М6 х 12 оц. с прессш. 20шт
Винт М6 х 16 оц. с прессш.4шт
Гайка М6 оц. фланец. насеч.24шт</t>
    </r>
  </si>
  <si>
    <t>зав. Код</t>
  </si>
  <si>
    <t>информация о товаре (характеристики, особенности)</t>
  </si>
  <si>
    <t>фото товара1</t>
  </si>
  <si>
    <t>фото товара2</t>
  </si>
  <si>
    <t>СТ0080989</t>
  </si>
  <si>
    <t>Универсальный металлический стеллаж стандарт "Интерьер"  2000х1000х300 4 полки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</si>
  <si>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</si>
  <si>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СТ0080990</t>
  </si>
  <si>
    <t>Универсальный металлический стеллаж стандарт  "Интерьер"  2000х1000х400 4 полки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</si>
  <si>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высота полки 41мм 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</si>
  <si>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СТ0080991</t>
  </si>
  <si>
    <t>Универсальный металлический стеллаж стандарт  "Интерьер"  2000х1000х500 4 полки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</si>
  <si>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 в крепеж входит: 16 уголков жесткости , 4 пластиковых подпятника, 56 винтов с прессшайбой М6х12, 8 винтов с прессшайбой М6х16, 64 гайки оц. с фланц. насечкой М6.</t>
    </r>
  </si>
  <si>
    <t>СТ0080992</t>
  </si>
  <si>
    <t>Универсальный металлический стеллаж стандарт  "Интерьер"  2000х1000х600 4 полки</t>
  </si>
  <si>
    <t>СТ0080993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</si>
  <si>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 в крепеж входит: 16 уголков жесткости, 8 пластиковых подпятников, 72 винта с прессшайбой М6х12, 8 винтов с прессшайбой М6х16, 80 гаек оц. с фланц. насечкой М6.</t>
    </r>
  </si>
  <si>
    <t>СТ0080994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</si>
  <si>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Нагрузка на секцию до 1000кг
Гарантия 5 лет
компактная упаковка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
стойка толщиной 1,2мм</t>
    </r>
    <r>
      <rPr>
        <sz val="8"/>
        <color theme="1"/>
        <rFont val="Calibri"/>
        <family val="2"/>
        <charset val="204"/>
        <scheme val="minor"/>
      </rPr>
      <t xml:space="preserve">
в крепеж входит: 16 уголков жесткости, 8 пластиковых подпятников, 72 винта с прессшайбой М6х12, 8 винтов с прессшайбой М6х16, 80 гаек оц. с фланц. насечкой М6.</t>
    </r>
  </si>
  <si>
    <t>СТ0080995</t>
  </si>
  <si>
    <t>СТ0080996</t>
  </si>
  <si>
    <t>СТ0081001</t>
  </si>
  <si>
    <t>Комплект полок Интерьер 1000х300 
2 полки  (в упаковке) RAL 1013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</si>
  <si>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
Полки могут быть установлены практически на все стойки других производителей</t>
    </r>
    <r>
      <rPr>
        <b/>
        <sz val="10"/>
        <color theme="9" tint="-0.249977111117893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</t>
    </r>
    <r>
      <rPr>
        <sz val="8"/>
        <color theme="1"/>
        <rFont val="Calibri"/>
        <family val="2"/>
        <charset val="204"/>
        <scheme val="minor"/>
      </rPr>
      <t xml:space="preserve">
в крепеж входит: 16 винтов М6х12, 6 гаек М6</t>
    </r>
  </si>
  <si>
    <t>СТ0081002</t>
  </si>
  <si>
    <t>Комплект полок Интерьер 1000х400 
2 полки  (в упаковке) RAL 1013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</si>
  <si>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
Полки могут быть установлены практически на все стойки других производителей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 </t>
    </r>
    <r>
      <rPr>
        <sz val="8"/>
        <color theme="1"/>
        <rFont val="Calibri"/>
        <family val="2"/>
        <charset val="204"/>
        <scheme val="minor"/>
      </rPr>
      <t xml:space="preserve">
 в крепеж входит: 16 винтов М6х12, 6 гаек М6</t>
    </r>
  </si>
  <si>
    <t>СТ0081003</t>
  </si>
  <si>
    <t>Комплект полок Интерьер 1000х500 
2 полки  (в упаковке) RAL 1013</t>
  </si>
  <si>
    <r>
      <rPr>
        <b/>
        <sz val="11"/>
        <color theme="9" tint="-0.249977111117893"/>
        <rFont val="Calibri"/>
        <family val="2"/>
        <charset val="204"/>
        <scheme val="minor"/>
      </rPr>
      <t>Распределенная нагрузка на полку: 150кг
Гарантия 5 лет
Компактная упаковка из 2 полок
Полки могут быть установлены практически на все стойки других производителей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b/>
        <sz val="12"/>
        <color theme="1"/>
        <rFont val="Calibri"/>
        <family val="2"/>
        <charset val="204"/>
        <scheme val="minor"/>
      </rPr>
      <t>Полки цельногнутые, крашенные (цвет RAL1013 жемчужно-белый)</t>
    </r>
    <r>
      <rPr>
        <b/>
        <sz val="10"/>
        <color theme="1"/>
        <rFont val="Calibri"/>
        <family val="2"/>
        <charset val="204"/>
        <scheme val="minor"/>
      </rPr>
      <t xml:space="preserve">
Полка с перфорацией для разделителей
высота полки 41мм</t>
    </r>
    <r>
      <rPr>
        <sz val="8"/>
        <color theme="1"/>
        <rFont val="Calibri"/>
        <family val="2"/>
        <charset val="204"/>
        <scheme val="minor"/>
      </rPr>
      <t xml:space="preserve"> 
 в крепеж входит: 16 винтов М6х12, 6 гаек М6</t>
    </r>
  </si>
  <si>
    <t>СТ0081004</t>
  </si>
  <si>
    <t>Комплект полок Интерьер 1000х600
 2 полки  (в упаковке) RAL 1013</t>
  </si>
  <si>
    <t>СТ0081377</t>
  </si>
  <si>
    <t>Комплект стоек УМС ПРОФИ-1000 2000 
белый жемчуг
 (2 шт.без крепежа)</t>
  </si>
  <si>
    <r>
      <rPr>
        <b/>
        <sz val="11"/>
        <color theme="9" tint="-0.249977111117893"/>
        <rFont val="Calibri"/>
        <family val="2"/>
        <charset val="204"/>
        <scheme val="minor"/>
      </rPr>
      <t>стойка толщиной 1,2мм</t>
    </r>
    <r>
      <rPr>
        <sz val="11"/>
        <rFont val="Calibri"/>
        <family val="2"/>
        <charset val="204"/>
        <scheme val="minor"/>
      </rPr>
      <t xml:space="preserve">
</t>
    </r>
    <r>
      <rPr>
        <b/>
        <sz val="11"/>
        <color theme="9" tint="-0.249977111117893"/>
        <rFont val="Calibri"/>
        <family val="2"/>
        <charset val="204"/>
        <scheme val="minor"/>
      </rPr>
      <t>овальные отверстия, возможность установки практически любых полок</t>
    </r>
    <r>
      <rPr>
        <sz val="11"/>
        <rFont val="Calibri"/>
        <family val="2"/>
        <charset val="204"/>
        <scheme val="minor"/>
      </rPr>
      <t xml:space="preserve">
</t>
    </r>
    <r>
      <rPr>
        <b/>
        <sz val="11"/>
        <color theme="9" tint="-0.249977111117893"/>
        <rFont val="Calibri"/>
        <family val="2"/>
        <charset val="204"/>
        <scheme val="minor"/>
      </rPr>
      <t xml:space="preserve">Нагрузка на секцию из 4 стоек до 1000кг
Гарантия 5 лет
В комплекте 2 стойки
</t>
    </r>
    <r>
      <rPr>
        <b/>
        <sz val="11"/>
        <rFont val="Calibri"/>
        <family val="2"/>
        <charset val="204"/>
        <scheme val="minor"/>
      </rPr>
      <t>цвет RAL 1013</t>
    </r>
    <r>
      <rPr>
        <sz val="11"/>
        <rFont val="Calibri"/>
        <family val="2"/>
        <charset val="204"/>
        <scheme val="minor"/>
      </rPr>
      <t xml:space="preserve">
</t>
    </r>
  </si>
  <si>
    <t>СТ0081378</t>
  </si>
  <si>
    <t>Комплект стоек УМС ПРОФИ-1000 2000 
оранжевый 
(2 шт.без крепежа)</t>
  </si>
  <si>
    <r>
      <rPr>
        <b/>
        <sz val="11"/>
        <color theme="9" tint="-0.249977111117893"/>
        <rFont val="Calibri"/>
        <family val="2"/>
        <charset val="204"/>
        <scheme val="minor"/>
      </rPr>
      <t>стойка толщиной 1,2мм</t>
    </r>
    <r>
      <rPr>
        <sz val="11"/>
        <rFont val="Calibri"/>
        <family val="2"/>
        <charset val="204"/>
        <scheme val="minor"/>
      </rPr>
      <t xml:space="preserve">
</t>
    </r>
    <r>
      <rPr>
        <b/>
        <sz val="11"/>
        <color theme="9" tint="-0.249977111117893"/>
        <rFont val="Calibri"/>
        <family val="2"/>
        <charset val="204"/>
        <scheme val="minor"/>
      </rPr>
      <t>овальные отверстия, возможность установки практически любых полок</t>
    </r>
    <r>
      <rPr>
        <sz val="11"/>
        <rFont val="Calibri"/>
        <family val="2"/>
        <charset val="204"/>
        <scheme val="minor"/>
      </rPr>
      <t xml:space="preserve">
</t>
    </r>
    <r>
      <rPr>
        <b/>
        <sz val="11"/>
        <color theme="9" tint="-0.249977111117893"/>
        <rFont val="Calibri"/>
        <family val="2"/>
        <charset val="204"/>
        <scheme val="minor"/>
      </rPr>
      <t xml:space="preserve">Нагрузка на секцию из 4 стоек до 1000кг
Гарантия 5 лет
В комплекте 2 стойки
</t>
    </r>
    <r>
      <rPr>
        <b/>
        <sz val="11"/>
        <rFont val="Calibri"/>
        <family val="2"/>
        <charset val="204"/>
        <scheme val="minor"/>
      </rPr>
      <t>цвет RAL 2008</t>
    </r>
    <r>
      <rPr>
        <sz val="11"/>
        <rFont val="Calibri"/>
        <family val="2"/>
        <charset val="204"/>
        <scheme val="minor"/>
      </rPr>
      <t xml:space="preserve">
</t>
    </r>
  </si>
  <si>
    <t>СТ0081790</t>
  </si>
  <si>
    <t>Универсальный металлический стеллаж стандарт "Интерьер 2"  2000х1000х300 4 полки</t>
  </si>
  <si>
    <t>СТ0081791</t>
  </si>
  <si>
    <t>Универсальный металлический стеллаж стандарт  "Интерьер 2"  2000х1000х400 4 полки</t>
  </si>
  <si>
    <t>СТ0081792</t>
  </si>
  <si>
    <t>Универсальный металлический стеллаж стандарт  "Интерьер 2"  2000х1000х500 4 полки</t>
  </si>
  <si>
    <t>СТ0081793</t>
  </si>
  <si>
    <t>Универсальный металлический стеллаж стандарт  "Интерьер 2"  2000х1000х600 4 полки</t>
  </si>
  <si>
    <t>СТ0081794</t>
  </si>
  <si>
    <t>Универсальный металлический стеллаж компакт "Интерьер-2" 2000х1000х300 4 полки</t>
  </si>
  <si>
    <t>СТ0081795</t>
  </si>
  <si>
    <t>Универсальный металлический стеллаж компакт "Интерьер-2" 2000х1000х400 4 полки</t>
  </si>
  <si>
    <t>СТ0081796</t>
  </si>
  <si>
    <t>Универсальный металлический стеллаж компакт "Интерьер-2" 2000х1000х500 4 полки</t>
  </si>
  <si>
    <t>СТ0081797</t>
  </si>
  <si>
    <t>Универсальный металлический стеллаж компакт "Интерьер-2" 2000х1000х600 4 полки</t>
  </si>
  <si>
    <t>ПРАЙС на стеллажи универсальные УС.</t>
  </si>
  <si>
    <t xml:space="preserve"> </t>
  </si>
  <si>
    <t xml:space="preserve">Стойки УС </t>
  </si>
  <si>
    <t xml:space="preserve">Высота, мм </t>
  </si>
  <si>
    <t xml:space="preserve">Цена, руб </t>
  </si>
  <si>
    <t>Стойка УС 1026, оцинк.</t>
  </si>
  <si>
    <t>Стойка УС 1520, оцинк.</t>
  </si>
  <si>
    <t>Стойка УС 1824, оцинк.</t>
  </si>
  <si>
    <t>Стойка УС 2014, оцинк.</t>
  </si>
  <si>
    <t>Стойка УС 2204, оцинк.</t>
  </si>
  <si>
    <t>Стойка УС 2508, оцинк.</t>
  </si>
  <si>
    <t>Балка УС</t>
  </si>
  <si>
    <t xml:space="preserve">Длина  мм </t>
  </si>
  <si>
    <t>Балка УС 300, оцинк.</t>
  </si>
  <si>
    <t>Балка УС 400, оцинк.</t>
  </si>
  <si>
    <t>Балка УС 500, оцинк.</t>
  </si>
  <si>
    <t>Балка УС 600, оцинк.</t>
  </si>
  <si>
    <t>Балка УС 700, оцинк.</t>
  </si>
  <si>
    <t>Балка УС 800, оцинк.</t>
  </si>
  <si>
    <t>Балка УС 1000, оцинк.</t>
  </si>
  <si>
    <t>Балка УС 1200, оцинк.</t>
  </si>
  <si>
    <t>Балка УС 1500, оцинк.</t>
  </si>
  <si>
    <t>Балка УС 1800, оцинк.</t>
  </si>
  <si>
    <r>
      <rPr>
        <b/>
        <sz val="14"/>
        <color theme="0"/>
        <rFont val="Calibri"/>
        <family val="2"/>
        <charset val="204"/>
        <scheme val="minor"/>
      </rPr>
      <t>Настил УС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</si>
  <si>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t xml:space="preserve">Размер мм </t>
  </si>
  <si>
    <t>Настил УС ДСП 300х700х16</t>
  </si>
  <si>
    <t>290х690х16</t>
  </si>
  <si>
    <t>Настил УС ДСП 300х800х16</t>
  </si>
  <si>
    <t>290х790х16</t>
  </si>
  <si>
    <t>Настил УС ДСП 300х1000х16</t>
  </si>
  <si>
    <t>290х990х16</t>
  </si>
  <si>
    <t>Настил УС ДСП 300х1200х16</t>
  </si>
  <si>
    <t>290х1190х16</t>
  </si>
  <si>
    <t>Настил УС ДСП 300х1500х16</t>
  </si>
  <si>
    <t>290х1490х16</t>
  </si>
  <si>
    <t>Настил УС ДСП 300х1800х16</t>
  </si>
  <si>
    <t>290х1790х16</t>
  </si>
  <si>
    <t>Настил УС ДСП 400х600х16</t>
  </si>
  <si>
    <t>390х590х16</t>
  </si>
  <si>
    <t>Настил УС ДСП 400х700х16</t>
  </si>
  <si>
    <t>390х690х16</t>
  </si>
  <si>
    <t>Настил УС ДСП 400х800х16</t>
  </si>
  <si>
    <t>390х790х16</t>
  </si>
  <si>
    <t>Настил УС ДСП 400х1000х16</t>
  </si>
  <si>
    <t>390х990х16</t>
  </si>
  <si>
    <t>Настил УС ДСП 400х1200х16</t>
  </si>
  <si>
    <t>390х1190х16</t>
  </si>
  <si>
    <t>Настил УС ДСП 400х1500х16</t>
  </si>
  <si>
    <t>390х1490х16</t>
  </si>
  <si>
    <t>Настил УС ДСП 400х1800х16</t>
  </si>
  <si>
    <t>390х1790х16</t>
  </si>
  <si>
    <t>Настил УС ДСП 500х700х16</t>
  </si>
  <si>
    <t>490х690х16</t>
  </si>
  <si>
    <t>Настил УС ДСП 500х800х16</t>
  </si>
  <si>
    <t>490х790х16</t>
  </si>
  <si>
    <t>Настил УС ДСП 500х1000х16</t>
  </si>
  <si>
    <t>490х990х16</t>
  </si>
  <si>
    <t>Настил УС ДСП 500х1200х16</t>
  </si>
  <si>
    <t>490х1190х16</t>
  </si>
  <si>
    <t>Настил УС ДСП 500х1500х16</t>
  </si>
  <si>
    <t>490х1490х16</t>
  </si>
  <si>
    <t>Настил УС ДСП 500х1800х16</t>
  </si>
  <si>
    <t>490х1790х16</t>
  </si>
  <si>
    <t>Настил УС ДСП 600х800х16</t>
  </si>
  <si>
    <t>590х790х16</t>
  </si>
  <si>
    <t>Настил УС ДСП 600х1000х16</t>
  </si>
  <si>
    <t>590х990х16</t>
  </si>
  <si>
    <t>Настил УС ДСП 600х1200х16</t>
  </si>
  <si>
    <t>590х1190х16</t>
  </si>
  <si>
    <t>Настил УС ДСП 600х1500х16</t>
  </si>
  <si>
    <t>590х1490х16</t>
  </si>
  <si>
    <t>Настил УС ДСП 600х1800х16</t>
  </si>
  <si>
    <t>590х1790х16</t>
  </si>
  <si>
    <t>Настил УС ДСП 700х800х16</t>
  </si>
  <si>
    <t>690х790х16</t>
  </si>
  <si>
    <t>Настил УС ДСП 700х1000х16</t>
  </si>
  <si>
    <t>690х990х16</t>
  </si>
  <si>
    <t>Настил УС ДСП 700х1200х16</t>
  </si>
  <si>
    <t>690х1190х16</t>
  </si>
  <si>
    <t>Настил УС ДСП 700х1500х16</t>
  </si>
  <si>
    <t>690х1490х16</t>
  </si>
  <si>
    <t>Настил УС ДСП 700х1800х16</t>
  </si>
  <si>
    <t>690х1790х16</t>
  </si>
  <si>
    <t>Настил УС ДСП 800х800х16</t>
  </si>
  <si>
    <t>790х790х16</t>
  </si>
  <si>
    <t>Настил УС ДСП 800х1000х16</t>
  </si>
  <si>
    <t>790х990х16</t>
  </si>
  <si>
    <t>Настил УС ДСП 800х1200х16</t>
  </si>
  <si>
    <t>790х1190х16</t>
  </si>
  <si>
    <t>Настил УС ДСП 800х1500х16</t>
  </si>
  <si>
    <t>790х1490х16</t>
  </si>
  <si>
    <t>Настил УС ДСП 800х1800х16</t>
  </si>
  <si>
    <t>790х1790х16</t>
  </si>
  <si>
    <t>Настил УС ДСП 1000х1500х16</t>
  </si>
  <si>
    <t>990х1490х16</t>
  </si>
  <si>
    <t>Дополнительные комплектующие стеллажей УС</t>
  </si>
  <si>
    <t>Соединитель секций, УС 57х67 оцинк.</t>
  </si>
  <si>
    <t>57х67</t>
  </si>
  <si>
    <t>Пятка пластиковая</t>
  </si>
  <si>
    <t>35х35</t>
  </si>
  <si>
    <t>Кронштейн вешала УС 300 оц.</t>
  </si>
  <si>
    <t>Кронштейн вешала УС 400 оц.</t>
  </si>
  <si>
    <t>Кронштейн вешала УС 500 оц.</t>
  </si>
  <si>
    <t>Кронштейн вешала УС 600 оц.</t>
  </si>
  <si>
    <t>Кронштейн вешала УС 700 оц.</t>
  </si>
  <si>
    <t>Кронштейн вешала УС 800 оц.</t>
  </si>
  <si>
    <t>Штанга вешала d25х1,5-1000 RAL</t>
  </si>
  <si>
    <t>Штанга вешала d25х1,5-1200 RAL</t>
  </si>
  <si>
    <t xml:space="preserve">Все цены приведены с учетом НДС </t>
  </si>
  <si>
    <t>Примеры готовых решений</t>
  </si>
  <si>
    <t>наименование</t>
  </si>
  <si>
    <t>Стеллаж УС 1000х1200х500 2 полки оц.</t>
  </si>
  <si>
    <t>Стеллаж УС 1500х1000х400 3 полки оц.</t>
  </si>
  <si>
    <t>Стеллаж УС 1800х1000х400 4 полки оц.</t>
  </si>
  <si>
    <t>Стеллаж УС 1800х1000х500 4 полки оц.</t>
  </si>
  <si>
    <t>Стеллаж УС 1800х1500х500 4 полки оц.</t>
  </si>
  <si>
    <t>Стеллаж УС 1800х1800х700 4 полки оц.</t>
  </si>
  <si>
    <t>Стеллаж УС 2200х1000х500 4 полки оц.</t>
  </si>
  <si>
    <t>Стеллаж УС 2200х1200х600 4 полки оц.</t>
  </si>
  <si>
    <t>Стеллаж УС 2500x1000x600 5 полок оц.</t>
  </si>
  <si>
    <t>Стеллаж УС 2500x1500x500 4 полки оц.</t>
  </si>
  <si>
    <t>Стеллаж УС 2500x1500x700 5 полок оц.</t>
  </si>
  <si>
    <t>Стойка УС 1520 RAL</t>
  </si>
  <si>
    <t>Стойка УС 1824 RAL</t>
  </si>
  <si>
    <t>Стойка УС 2014 RAL</t>
  </si>
  <si>
    <t>Стойка УС 2204 RAL</t>
  </si>
  <si>
    <t>Стойка УС 2508 RAL</t>
  </si>
  <si>
    <t>Балка УС 300 RAL</t>
  </si>
  <si>
    <t>Балка УС 400 RAL</t>
  </si>
  <si>
    <t>Балка УС 500 RAL</t>
  </si>
  <si>
    <t>Балка УС 600 RAL</t>
  </si>
  <si>
    <t>Балка УС 700 RAL</t>
  </si>
  <si>
    <t>Балка УС 800 RAL</t>
  </si>
  <si>
    <t>Балка УС 1000 RAL</t>
  </si>
  <si>
    <t>Балка УС 1200 RAL</t>
  </si>
  <si>
    <t>Балка УС 1500 RAL</t>
  </si>
  <si>
    <t>Балка УС 1800 RAL</t>
  </si>
  <si>
    <t>Настил УС ЛДСП 400х1000х16</t>
  </si>
  <si>
    <t>Настил УС ЛДСП 400х1200х16</t>
  </si>
  <si>
    <t>Настил УС ЛДСП 400х1500х16</t>
  </si>
  <si>
    <t>Настил УС ЛДСП 500х500х16</t>
  </si>
  <si>
    <t>490х490х16</t>
  </si>
  <si>
    <t>Настил УС ЛДСП 500х1000х16</t>
  </si>
  <si>
    <t>Настил УС ЛДСП 500х1200х16</t>
  </si>
  <si>
    <t>Настил УС ЛДСП 500х1500х16</t>
  </si>
  <si>
    <t>Настил УС ЛДСП 500х1800х16</t>
  </si>
  <si>
    <t>Настил УС ЛДСП 600х600х16</t>
  </si>
  <si>
    <t>590х590х16</t>
  </si>
  <si>
    <t>Настил УС ЛДСП 600х1000х16</t>
  </si>
  <si>
    <t>Настил УС ЛДСП 600х1200х16</t>
  </si>
  <si>
    <t>Настил УС ЛДСП 600х1500х16</t>
  </si>
  <si>
    <t>Настил УС ЛДСП 600х1800х16</t>
  </si>
  <si>
    <t>Настил УС ЛДСП 700х1000х16</t>
  </si>
  <si>
    <t>Настил УС ЛДСП 700х1200х16</t>
  </si>
  <si>
    <t>Настил УС ЛДСП 700х1500х16</t>
  </si>
  <si>
    <t>Соединитель секций, УС 57х67 RAL</t>
  </si>
  <si>
    <t>Кронштейн вешала УС 300 RAL</t>
  </si>
  <si>
    <t>Кронштейн вешала УС 400 RAL</t>
  </si>
  <si>
    <t>Кронштейн вешала УС 500 RAL</t>
  </si>
  <si>
    <t>Кронштейн вешала УС 600 RAL</t>
  </si>
  <si>
    <t>Стеллаж УС 1500х1000х400 3 полки ЛДСП</t>
  </si>
  <si>
    <t>Стеллаж УС 1800х1000х400 3 полки ЛДСП, 1 уровень для шин</t>
  </si>
  <si>
    <t>Стеллаж УС 1800х1000х400 4 полки ЛДСП</t>
  </si>
  <si>
    <t>Стеллаж УС 1800х1000х500 4 полки ЛДСП</t>
  </si>
  <si>
    <t>Стеллаж УС 1800х1000х600 4 полки ЛДСП</t>
  </si>
  <si>
    <t>Стеллаж УС 1800х1200х400 3 полки ЛДСП, 1 уровень для шин</t>
  </si>
  <si>
    <t>Стеллаж УС 1800х1200х400 4 полки ЛДСП</t>
  </si>
  <si>
    <t>Стеллаж УС 1800х1200х500 4 полки ЛДСП</t>
  </si>
  <si>
    <t>Стеллаж УС 1800х1200х600 4 полки ЛДСП</t>
  </si>
  <si>
    <t>Стеллаж УС 1800х1200х700 4 полки ЛДСП</t>
  </si>
  <si>
    <t>Стеллаж УС 1800х1500х400 4 полки ЛДСП</t>
  </si>
  <si>
    <t>Стеллаж УС 1800х1500х500 4 полки ЛДСП</t>
  </si>
  <si>
    <t>Стеллаж УС 1800х1500х600 4 полки ЛДСП</t>
  </si>
  <si>
    <t>Стеллаж УС 1800х1500х700 4 полки ЛДСП</t>
  </si>
  <si>
    <t>Стеллаж УС 1800х1800х500 4 полки ЛДСП</t>
  </si>
  <si>
    <t>Стеллаж УС 1800х1800х600 4 полки ЛДСП</t>
  </si>
  <si>
    <t>Стеллаж УС 2000х1000х400 3 полки ЛДСП, 1 уровень для шин</t>
  </si>
  <si>
    <t>Стеллаж УС 2000х1000х400 4 полки ЛДСП</t>
  </si>
  <si>
    <t>Стеллаж УС 2000х1000х500 4 полки ЛДСП</t>
  </si>
  <si>
    <t>Стеллаж УС 2000х1000х600 4 полки ЛДСП</t>
  </si>
  <si>
    <t>Стеллаж УС 2000х1000х600 5 полок ЛДСП</t>
  </si>
  <si>
    <t>Стеллаж УС 2000х1200х400 3 полки ЛДСП, 1 уровень для шин</t>
  </si>
  <si>
    <t>Стеллаж УС 2000х1200х400 4 полки ЛДСП</t>
  </si>
  <si>
    <t>Стеллаж УС 2000х1200х500 4 полки ЛДСП</t>
  </si>
  <si>
    <t>Стеллаж УС 2000х1200х600 4 полки ЛДСП</t>
  </si>
  <si>
    <t>Стеллаж УС 2000х1200х700 4 полки ЛДСП</t>
  </si>
  <si>
    <t>Стеллаж УС 2000х1500х400 4 полки ЛДСП</t>
  </si>
  <si>
    <t>Стеллаж УС 2000х1500х500 4 полки ЛДСП</t>
  </si>
  <si>
    <t>Стеллаж УС 2000х1500х600 4 полки ЛДСП</t>
  </si>
  <si>
    <t>Стеллаж УС 2000х1500х700 4 полки ЛДСП</t>
  </si>
  <si>
    <t>Стеллаж УС 2000х1800х500 4 полки ЛДСП</t>
  </si>
  <si>
    <t>Стеллаж УС 2000х1800х600 4 полки ЛДСП</t>
  </si>
  <si>
    <t>Стеллаж УС 2000х500х500 4 полки ЛДСП</t>
  </si>
  <si>
    <t>Стеллаж УС 2000х600х600 4 полки ЛДСП</t>
  </si>
  <si>
    <t>Стеллаж УС 2200х1000х400 5 полок ЛДСП</t>
  </si>
  <si>
    <t>Стеллаж УС 2200х1000х500 5 полок ЛДСП</t>
  </si>
  <si>
    <t>Стеллаж УС 2200х1000х600 5 полок ЛДСП</t>
  </si>
  <si>
    <t>Стеллаж УС 2200х1000х700 5 полок ЛДСП</t>
  </si>
  <si>
    <t>Стеллаж УС 2200х1200х400 5 полок ЛДСП</t>
  </si>
  <si>
    <t>Стеллаж УС 2200х1200х500 5 полок ЛДСП</t>
  </si>
  <si>
    <t>Стеллаж УС 2200х1200х600 5 полок ЛДСП</t>
  </si>
  <si>
    <t>Стеллаж УС 2200х1200х700 5 полок ЛДСП</t>
  </si>
  <si>
    <t>Стеллаж УС 2200х1500х400 5 полок ЛДСП</t>
  </si>
  <si>
    <t>Стеллаж УС 2200х1500х500 5 полок ЛДСП</t>
  </si>
  <si>
    <t>Стеллаж УС 2200х1500х600 5 полок ЛДСП</t>
  </si>
  <si>
    <t>Стеллаж УС 2200х1500х700 5 полок ЛДСП</t>
  </si>
  <si>
    <t>Стеллаж УС 2200х1800х500 5 полок ЛДСП</t>
  </si>
  <si>
    <t>Стеллаж УС 2200х1800х600 5 полок ЛДСП</t>
  </si>
  <si>
    <t>Стеллаж УС 2500х1000х600 6 полок ЛДСП</t>
  </si>
  <si>
    <t>Стеллаж УС 2500х1200х500 5 полок ЛДСП</t>
  </si>
  <si>
    <t>Стеллаж УС 2500х1200х500 6 полок ЛДСП</t>
  </si>
  <si>
    <t>Стеллаж УС 2500х1500х600 5 полок ЛДСП</t>
  </si>
  <si>
    <t>Стеллаж УС 2500х1500х600 6 полок ЛДСП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</si>
</sst>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&quot;€&quot;\ #,##0.00_-"/>
    <numFmt numFmtId="167" formatCode="0.0"/>
  </numFmts>
  <fonts count="9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2"/>
      <color indexed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u/>
      <sz val="12"/>
      <color theme="1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2"/>
      <color theme="1" tint="4.9989318521683403E-2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"/>
      <family val="2"/>
    </font>
    <font>
      <b/>
      <sz val="16"/>
      <color theme="1" tint="4.9989318521683403E-2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u/>
      <sz val="9"/>
      <color theme="10"/>
      <name val="Times New Roman"/>
      <family val="1"/>
      <charset val="204"/>
    </font>
    <font>
      <b/>
      <sz val="9"/>
      <color theme="1" tint="4.9989318521683403E-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24"/>
      <color theme="4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8"/>
      <color theme="4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0"/>
      <name val="Arial"/>
      <family val="2"/>
      <charset val="204"/>
    </font>
    <font>
      <b/>
      <sz val="9"/>
      <color indexed="8"/>
      <name val="Arial"/>
      <family val="2"/>
      <charset val="204"/>
    </font>
    <font>
      <sz val="10"/>
      <name val="Arial Cyr"/>
      <charset val="204"/>
    </font>
    <font>
      <b/>
      <sz val="9"/>
      <name val="Arial"/>
      <family val="2"/>
      <charset val="204"/>
    </font>
    <font>
      <b/>
      <sz val="14"/>
      <color theme="0"/>
      <name val="Arial Cyr"/>
      <charset val="204"/>
    </font>
    <font>
      <b/>
      <sz val="11"/>
      <name val="Arial Cyr"/>
      <charset val="204"/>
    </font>
    <font>
      <sz val="10"/>
      <name val="Helv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9"/>
      <color indexed="18"/>
      <name val="Times New Roman"/>
      <family val="1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color theme="0" tint="-0.14999847407452621"/>
      <name val="Calibri"/>
      <family val="2"/>
      <charset val="204"/>
      <scheme val="minor"/>
    </font>
    <font>
      <sz val="9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9"/>
      <color indexed="1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b/>
      <u/>
      <sz val="11"/>
      <color theme="10"/>
      <name val="Calibri"/>
      <family val="2"/>
      <charset val="204"/>
      <scheme val="minor"/>
    </font>
    <font>
      <b/>
      <sz val="9"/>
      <color indexed="1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b/>
      <i/>
      <sz val="9"/>
      <color indexed="18"/>
      <name val="Times New Roman"/>
      <family val="1"/>
      <charset val="204"/>
    </font>
    <font>
      <b/>
      <sz val="16"/>
      <color theme="0"/>
      <name val="Calibri"/>
      <family val="2"/>
      <charset val="204"/>
      <scheme val="minor"/>
    </font>
    <font>
      <b/>
      <i/>
      <sz val="13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10"/>
      <color theme="9" tint="-0.24997711111789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indexed="64"/>
      </bottom>
      <diagonal/>
    </border>
    <border>
      <left/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21" fillId="0" borderId="0"/>
    <xf numFmtId="0" fontId="21" fillId="0" borderId="0"/>
    <xf numFmtId="0" fontId="43" fillId="0" borderId="0"/>
    <xf numFmtId="0" fontId="47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21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21" fillId="0" borderId="0"/>
  </cellStyleXfs>
  <cellXfs count="501">
    <xf numFmtId="0" fontId="0" fillId="0" borderId="0" xfId="0"/>
    <xf numFmtId="0" fontId="8" fillId="2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/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7" fillId="2" borderId="0" xfId="1" applyFill="1" applyBorder="1" applyAlignment="1" applyProtection="1">
      <alignment horizontal="center" vertical="center"/>
    </xf>
    <xf numFmtId="0" fontId="18" fillId="3" borderId="19" xfId="0" applyFont="1" applyFill="1" applyBorder="1" applyAlignment="1">
      <alignment horizontal="center" vertical="center"/>
    </xf>
    <xf numFmtId="0" fontId="18" fillId="3" borderId="20" xfId="0" applyFont="1" applyFill="1" applyBorder="1" applyAlignment="1">
      <alignment horizontal="center" vertical="center"/>
    </xf>
    <xf numFmtId="0" fontId="18" fillId="3" borderId="2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 wrapText="1"/>
    </xf>
    <xf numFmtId="2" fontId="6" fillId="2" borderId="12" xfId="0" applyNumberFormat="1" applyFont="1" applyFill="1" applyBorder="1" applyAlignment="1">
      <alignment horizontal="center" vertical="center"/>
    </xf>
    <xf numFmtId="3" fontId="23" fillId="2" borderId="1" xfId="0" applyNumberFormat="1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 vertical="center" wrapText="1"/>
    </xf>
    <xf numFmtId="3" fontId="23" fillId="2" borderId="1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>
      <alignment horizontal="center" vertical="center"/>
    </xf>
    <xf numFmtId="2" fontId="25" fillId="2" borderId="12" xfId="0" applyNumberFormat="1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2" fontId="25" fillId="2" borderId="25" xfId="0" applyNumberFormat="1" applyFont="1" applyFill="1" applyBorder="1" applyAlignment="1">
      <alignment horizontal="center" vertical="center"/>
    </xf>
    <xf numFmtId="1" fontId="24" fillId="2" borderId="1" xfId="2" applyNumberFormat="1" applyFont="1" applyFill="1" applyBorder="1" applyAlignment="1">
      <alignment horizontal="center" vertical="top"/>
    </xf>
    <xf numFmtId="4" fontId="25" fillId="2" borderId="1" xfId="2" applyNumberFormat="1" applyFont="1" applyFill="1" applyBorder="1" applyAlignment="1">
      <alignment horizontal="center" vertical="top"/>
    </xf>
    <xf numFmtId="0" fontId="26" fillId="2" borderId="0" xfId="1" applyFont="1" applyFill="1" applyBorder="1" applyAlignment="1" applyProtection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3" fontId="24" fillId="6" borderId="1" xfId="2" applyNumberFormat="1" applyFont="1" applyFill="1" applyBorder="1" applyAlignment="1">
      <alignment horizontal="center" vertical="top"/>
    </xf>
    <xf numFmtId="4" fontId="25" fillId="6" borderId="1" xfId="2" applyNumberFormat="1" applyFont="1" applyFill="1" applyBorder="1" applyAlignment="1">
      <alignment horizontal="center" vertical="top"/>
    </xf>
    <xf numFmtId="1" fontId="10" fillId="2" borderId="1" xfId="0" applyNumberFormat="1" applyFont="1" applyFill="1" applyBorder="1" applyAlignment="1">
      <alignment horizontal="center" vertical="top"/>
    </xf>
    <xf numFmtId="2" fontId="6" fillId="2" borderId="1" xfId="0" applyNumberFormat="1" applyFont="1" applyFill="1" applyBorder="1" applyAlignment="1">
      <alignment horizontal="center" vertical="center"/>
    </xf>
    <xf numFmtId="2" fontId="25" fillId="2" borderId="1" xfId="0" applyNumberFormat="1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/>
    </xf>
    <xf numFmtId="2" fontId="8" fillId="2" borderId="28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5" fillId="2" borderId="0" xfId="1" applyFont="1" applyFill="1" applyBorder="1" applyAlignment="1" applyProtection="1">
      <alignment horizontal="center" vertical="center"/>
    </xf>
    <xf numFmtId="0" fontId="4" fillId="2" borderId="0" xfId="1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1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10" fillId="2" borderId="9" xfId="0" applyFont="1" applyFill="1" applyBorder="1" applyAlignment="1">
      <alignment vertical="center"/>
    </xf>
    <xf numFmtId="2" fontId="34" fillId="2" borderId="0" xfId="0" applyNumberFormat="1" applyFont="1" applyFill="1" applyBorder="1"/>
    <xf numFmtId="0" fontId="34" fillId="2" borderId="0" xfId="0" applyFont="1" applyFill="1" applyBorder="1"/>
    <xf numFmtId="2" fontId="35" fillId="2" borderId="0" xfId="0" applyNumberFormat="1" applyFont="1" applyFill="1" applyBorder="1"/>
    <xf numFmtId="0" fontId="17" fillId="7" borderId="1" xfId="0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/>
    </xf>
    <xf numFmtId="0" fontId="17" fillId="7" borderId="0" xfId="0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right" vertical="center"/>
    </xf>
    <xf numFmtId="0" fontId="30" fillId="2" borderId="0" xfId="0" applyFont="1" applyFill="1" applyBorder="1" applyAlignment="1">
      <alignment horizontal="left" vertical="center"/>
    </xf>
    <xf numFmtId="0" fontId="31" fillId="2" borderId="0" xfId="0" applyFont="1" applyFill="1" applyBorder="1" applyAlignment="1">
      <alignment horizontal="left" vertic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6" fillId="7" borderId="2" xfId="0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16" fillId="7" borderId="27" xfId="0" applyFont="1" applyFill="1" applyBorder="1" applyAlignment="1">
      <alignment horizontal="center" vertical="center"/>
    </xf>
    <xf numFmtId="1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 vertical="center"/>
    </xf>
    <xf numFmtId="0" fontId="16" fillId="7" borderId="17" xfId="0" applyFont="1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7" borderId="1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16" fillId="7" borderId="14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15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2" borderId="0" xfId="1" applyFont="1" applyFill="1" applyBorder="1" applyAlignment="1" applyProtection="1">
      <alignment horizontal="center" vertical="center"/>
    </xf>
    <xf numFmtId="14" fontId="39" fillId="2" borderId="0" xfId="0" applyNumberFormat="1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/>
    </xf>
    <xf numFmtId="14" fontId="5" fillId="2" borderId="30" xfId="0" applyNumberFormat="1" applyFont="1" applyFill="1" applyBorder="1" applyAlignment="1">
      <alignment horizontal="center"/>
    </xf>
    <xf numFmtId="14" fontId="39" fillId="2" borderId="30" xfId="0" applyNumberFormat="1" applyFont="1" applyFill="1" applyBorder="1" applyAlignment="1">
      <alignment horizontal="center"/>
    </xf>
    <xf numFmtId="0" fontId="6" fillId="2" borderId="31" xfId="0" applyFont="1" applyFill="1" applyBorder="1"/>
    <xf numFmtId="0" fontId="6" fillId="2" borderId="27" xfId="0" applyFont="1" applyFill="1" applyBorder="1" applyAlignment="1">
      <alignment wrapText="1"/>
    </xf>
    <xf numFmtId="0" fontId="40" fillId="2" borderId="27" xfId="0" applyFont="1" applyFill="1" applyBorder="1" applyAlignment="1">
      <alignment vertical="center"/>
    </xf>
    <xf numFmtId="0" fontId="9" fillId="2" borderId="27" xfId="0" applyFont="1" applyFill="1" applyBorder="1" applyAlignment="1">
      <alignment vertical="center"/>
    </xf>
    <xf numFmtId="0" fontId="6" fillId="2" borderId="32" xfId="0" applyFont="1" applyFill="1" applyBorder="1"/>
    <xf numFmtId="0" fontId="41" fillId="7" borderId="11" xfId="3" applyNumberFormat="1" applyFont="1" applyFill="1" applyBorder="1" applyAlignment="1">
      <alignment horizontal="center" vertical="top"/>
    </xf>
    <xf numFmtId="0" fontId="0" fillId="7" borderId="0" xfId="0" applyFill="1"/>
    <xf numFmtId="0" fontId="42" fillId="8" borderId="11" xfId="3" applyNumberFormat="1" applyFont="1" applyFill="1" applyBorder="1" applyAlignment="1">
      <alignment horizontal="center" vertical="center"/>
    </xf>
    <xf numFmtId="0" fontId="42" fillId="8" borderId="11" xfId="3" applyNumberFormat="1" applyFont="1" applyFill="1" applyBorder="1" applyAlignment="1">
      <alignment horizontal="center" vertical="center" wrapText="1"/>
    </xf>
    <xf numFmtId="0" fontId="44" fillId="8" borderId="11" xfId="4" applyFont="1" applyFill="1" applyBorder="1" applyAlignment="1">
      <alignment horizontal="center" vertical="center"/>
    </xf>
    <xf numFmtId="0" fontId="37" fillId="8" borderId="0" xfId="0" applyFont="1" applyFill="1" applyAlignment="1">
      <alignment vertical="center"/>
    </xf>
    <xf numFmtId="0" fontId="0" fillId="8" borderId="0" xfId="0" applyFill="1"/>
    <xf numFmtId="0" fontId="37" fillId="0" borderId="33" xfId="0" applyFont="1" applyFill="1" applyBorder="1" applyAlignment="1">
      <alignment vertical="center" wrapText="1"/>
    </xf>
    <xf numFmtId="2" fontId="37" fillId="0" borderId="33" xfId="0" applyNumberFormat="1" applyFont="1" applyFill="1" applyBorder="1" applyAlignment="1">
      <alignment horizontal="center" vertical="center"/>
    </xf>
    <xf numFmtId="3" fontId="37" fillId="0" borderId="34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5" fillId="7" borderId="35" xfId="4" applyFont="1" applyFill="1" applyBorder="1" applyAlignment="1"/>
    <xf numFmtId="0" fontId="46" fillId="7" borderId="36" xfId="4" applyFont="1" applyFill="1" applyBorder="1" applyAlignment="1"/>
    <xf numFmtId="0" fontId="46" fillId="7" borderId="0" xfId="4" applyFont="1" applyFill="1" applyBorder="1" applyAlignment="1">
      <alignment horizontal="center"/>
    </xf>
    <xf numFmtId="0" fontId="42" fillId="9" borderId="1" xfId="3" applyNumberFormat="1" applyFont="1" applyFill="1" applyBorder="1" applyAlignment="1">
      <alignment horizontal="center" vertical="center"/>
    </xf>
    <xf numFmtId="0" fontId="42" fillId="8" borderId="1" xfId="3" applyNumberFormat="1" applyFont="1" applyFill="1" applyBorder="1" applyAlignment="1">
      <alignment horizontal="center" vertical="center" wrapText="1"/>
    </xf>
    <xf numFmtId="0" fontId="44" fillId="8" borderId="1" xfId="4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vertical="center"/>
    </xf>
    <xf numFmtId="0" fontId="37" fillId="0" borderId="33" xfId="0" applyFont="1" applyBorder="1" applyAlignment="1">
      <alignment horizontal="left" vertical="top" wrapText="1"/>
    </xf>
    <xf numFmtId="2" fontId="37" fillId="0" borderId="33" xfId="0" applyNumberFormat="1" applyFont="1" applyBorder="1" applyAlignment="1">
      <alignment horizontal="center" vertical="center"/>
    </xf>
    <xf numFmtId="3" fontId="37" fillId="0" borderId="34" xfId="0" applyNumberFormat="1" applyFont="1" applyBorder="1" applyAlignment="1">
      <alignment horizontal="center" vertical="center"/>
    </xf>
    <xf numFmtId="3" fontId="37" fillId="0" borderId="37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37" fillId="0" borderId="39" xfId="0" applyFont="1" applyBorder="1" applyAlignment="1">
      <alignment horizontal="left" vertical="top" wrapText="1"/>
    </xf>
    <xf numFmtId="2" fontId="37" fillId="0" borderId="39" xfId="0" applyNumberFormat="1" applyFont="1" applyBorder="1" applyAlignment="1">
      <alignment horizontal="center" vertical="center"/>
    </xf>
    <xf numFmtId="3" fontId="37" fillId="0" borderId="40" xfId="0" applyNumberFormat="1" applyFont="1" applyBorder="1" applyAlignment="1">
      <alignment horizontal="center" vertical="center"/>
    </xf>
    <xf numFmtId="3" fontId="37" fillId="0" borderId="41" xfId="0" applyNumberFormat="1" applyFont="1" applyBorder="1" applyAlignment="1">
      <alignment horizontal="center" vertical="center"/>
    </xf>
    <xf numFmtId="2" fontId="37" fillId="7" borderId="0" xfId="0" applyNumberFormat="1" applyFont="1" applyFill="1" applyBorder="1" applyAlignment="1">
      <alignment horizontal="center" vertical="center"/>
    </xf>
    <xf numFmtId="4" fontId="37" fillId="7" borderId="0" xfId="0" applyNumberFormat="1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/>
    </xf>
    <xf numFmtId="0" fontId="37" fillId="0" borderId="33" xfId="0" applyFont="1" applyFill="1" applyBorder="1" applyAlignment="1">
      <alignment horizontal="center" vertical="center" wrapText="1"/>
    </xf>
    <xf numFmtId="1" fontId="37" fillId="0" borderId="34" xfId="0" applyNumberFormat="1" applyFont="1" applyFill="1" applyBorder="1" applyAlignment="1">
      <alignment horizontal="center" vertical="center"/>
    </xf>
    <xf numFmtId="1" fontId="37" fillId="0" borderId="37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5" fillId="7" borderId="12" xfId="4" applyFont="1" applyFill="1" applyBorder="1" applyAlignment="1">
      <alignment horizontal="left"/>
    </xf>
    <xf numFmtId="0" fontId="45" fillId="7" borderId="4" xfId="4" applyFont="1" applyFill="1" applyBorder="1" applyAlignment="1">
      <alignment horizontal="left"/>
    </xf>
    <xf numFmtId="0" fontId="45" fillId="7" borderId="3" xfId="4" applyFont="1" applyFill="1" applyBorder="1" applyAlignment="1">
      <alignment horizontal="left"/>
    </xf>
    <xf numFmtId="0" fontId="45" fillId="3" borderId="1" xfId="4" applyFont="1" applyFill="1" applyBorder="1" applyAlignment="1">
      <alignment horizontal="left"/>
    </xf>
    <xf numFmtId="2" fontId="37" fillId="0" borderId="42" xfId="0" applyNumberFormat="1" applyFont="1" applyBorder="1" applyAlignment="1">
      <alignment horizontal="center" vertical="center"/>
    </xf>
    <xf numFmtId="2" fontId="37" fillId="0" borderId="43" xfId="0" applyNumberFormat="1" applyFont="1" applyBorder="1" applyAlignment="1">
      <alignment horizontal="center" vertical="center"/>
    </xf>
    <xf numFmtId="3" fontId="37" fillId="0" borderId="43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37" fillId="0" borderId="34" xfId="0" applyNumberFormat="1" applyFont="1" applyBorder="1" applyAlignment="1">
      <alignment horizontal="center" vertical="center"/>
    </xf>
    <xf numFmtId="4" fontId="37" fillId="0" borderId="34" xfId="0" applyNumberFormat="1" applyFont="1" applyBorder="1" applyAlignment="1">
      <alignment horizontal="center" vertical="center"/>
    </xf>
    <xf numFmtId="0" fontId="45" fillId="7" borderId="35" xfId="4" applyFont="1" applyFill="1" applyBorder="1" applyAlignment="1">
      <alignment horizontal="left"/>
    </xf>
    <xf numFmtId="0" fontId="46" fillId="7" borderId="36" xfId="4" applyFont="1" applyFill="1" applyBorder="1" applyAlignment="1">
      <alignment horizontal="left"/>
    </xf>
    <xf numFmtId="0" fontId="46" fillId="7" borderId="44" xfId="4" applyFont="1" applyFill="1" applyBorder="1" applyAlignment="1">
      <alignment horizontal="left"/>
    </xf>
    <xf numFmtId="2" fontId="37" fillId="2" borderId="33" xfId="0" applyNumberFormat="1" applyFont="1" applyFill="1" applyBorder="1" applyAlignment="1">
      <alignment horizontal="center" vertical="top"/>
    </xf>
    <xf numFmtId="2" fontId="37" fillId="2" borderId="34" xfId="0" applyNumberFormat="1" applyFont="1" applyFill="1" applyBorder="1" applyAlignment="1">
      <alignment horizontal="center" vertical="top"/>
    </xf>
    <xf numFmtId="3" fontId="37" fillId="2" borderId="34" xfId="0" applyNumberFormat="1" applyFont="1" applyFill="1" applyBorder="1" applyAlignment="1">
      <alignment horizontal="center" vertical="top"/>
    </xf>
    <xf numFmtId="0" fontId="0" fillId="0" borderId="0" xfId="0" applyAlignment="1">
      <alignment wrapText="1"/>
    </xf>
    <xf numFmtId="0" fontId="8" fillId="2" borderId="25" xfId="4" applyFont="1" applyFill="1" applyBorder="1" applyAlignment="1">
      <alignment horizontal="center" vertical="center"/>
    </xf>
    <xf numFmtId="0" fontId="8" fillId="2" borderId="29" xfId="4" applyFont="1" applyFill="1" applyBorder="1" applyAlignment="1">
      <alignment horizontal="center" vertical="center"/>
    </xf>
    <xf numFmtId="0" fontId="8" fillId="2" borderId="24" xfId="4" applyFont="1" applyFill="1" applyBorder="1" applyAlignment="1">
      <alignment horizontal="center" vertical="center"/>
    </xf>
    <xf numFmtId="0" fontId="10" fillId="2" borderId="9" xfId="4" applyFont="1" applyFill="1" applyBorder="1" applyAlignment="1">
      <alignment vertical="center"/>
    </xf>
    <xf numFmtId="0" fontId="8" fillId="2" borderId="9" xfId="4" applyFont="1" applyFill="1" applyBorder="1" applyAlignment="1">
      <alignment horizontal="center" vertical="center"/>
    </xf>
    <xf numFmtId="0" fontId="29" fillId="2" borderId="9" xfId="4" applyFont="1" applyFill="1" applyBorder="1" applyAlignment="1">
      <alignment horizontal="right" vertical="center"/>
    </xf>
    <xf numFmtId="0" fontId="8" fillId="2" borderId="0" xfId="4" applyFont="1" applyFill="1" applyBorder="1" applyAlignment="1">
      <alignment horizontal="center" vertical="center"/>
    </xf>
    <xf numFmtId="0" fontId="30" fillId="2" borderId="0" xfId="4" applyFont="1" applyFill="1" applyBorder="1" applyAlignment="1">
      <alignment horizontal="left" vertical="center"/>
    </xf>
    <xf numFmtId="0" fontId="31" fillId="2" borderId="0" xfId="4" applyFont="1" applyFill="1" applyBorder="1" applyAlignment="1">
      <alignment horizontal="left" vertical="center"/>
    </xf>
    <xf numFmtId="0" fontId="32" fillId="0" borderId="0" xfId="4" applyFont="1" applyAlignment="1">
      <alignment horizontal="left"/>
    </xf>
    <xf numFmtId="0" fontId="33" fillId="0" borderId="0" xfId="4" applyFont="1" applyAlignment="1">
      <alignment horizontal="left"/>
    </xf>
    <xf numFmtId="2" fontId="34" fillId="2" borderId="0" xfId="4" applyNumberFormat="1" applyFont="1" applyFill="1" applyBorder="1"/>
    <xf numFmtId="0" fontId="34" fillId="2" borderId="0" xfId="4" applyFont="1" applyFill="1" applyBorder="1"/>
    <xf numFmtId="2" fontId="35" fillId="2" borderId="0" xfId="4" applyNumberFormat="1" applyFont="1" applyFill="1" applyBorder="1"/>
    <xf numFmtId="0" fontId="34" fillId="2" borderId="0" xfId="4" applyFont="1" applyFill="1"/>
    <xf numFmtId="0" fontId="6" fillId="2" borderId="0" xfId="4" applyFont="1" applyFill="1" applyBorder="1"/>
    <xf numFmtId="0" fontId="6" fillId="2" borderId="0" xfId="4" applyFont="1" applyFill="1" applyBorder="1" applyAlignment="1">
      <alignment horizontal="center"/>
    </xf>
    <xf numFmtId="1" fontId="6" fillId="2" borderId="0" xfId="4" applyNumberFormat="1" applyFont="1" applyFill="1" applyBorder="1"/>
    <xf numFmtId="2" fontId="6" fillId="2" borderId="0" xfId="4" applyNumberFormat="1" applyFont="1" applyFill="1" applyBorder="1"/>
    <xf numFmtId="2" fontId="8" fillId="2" borderId="0" xfId="4" applyNumberFormat="1" applyFont="1" applyFill="1" applyBorder="1"/>
    <xf numFmtId="2" fontId="23" fillId="2" borderId="0" xfId="4" applyNumberFormat="1" applyFont="1" applyFill="1" applyBorder="1"/>
    <xf numFmtId="0" fontId="6" fillId="2" borderId="0" xfId="4" applyFont="1" applyFill="1"/>
    <xf numFmtId="0" fontId="6" fillId="2" borderId="25" xfId="4" applyFont="1" applyFill="1" applyBorder="1"/>
    <xf numFmtId="0" fontId="6" fillId="2" borderId="29" xfId="4" applyFont="1" applyFill="1" applyBorder="1"/>
    <xf numFmtId="0" fontId="6" fillId="2" borderId="29" xfId="4" applyFont="1" applyFill="1" applyBorder="1" applyAlignment="1">
      <alignment horizontal="center"/>
    </xf>
    <xf numFmtId="1" fontId="6" fillId="2" borderId="29" xfId="4" applyNumberFormat="1" applyFont="1" applyFill="1" applyBorder="1"/>
    <xf numFmtId="2" fontId="6" fillId="2" borderId="29" xfId="4" applyNumberFormat="1" applyFont="1" applyFill="1" applyBorder="1"/>
    <xf numFmtId="0" fontId="6" fillId="2" borderId="24" xfId="4" applyFont="1" applyFill="1" applyBorder="1"/>
    <xf numFmtId="2" fontId="8" fillId="2" borderId="29" xfId="4" applyNumberFormat="1" applyFont="1" applyFill="1" applyBorder="1"/>
    <xf numFmtId="2" fontId="23" fillId="2" borderId="24" xfId="4" applyNumberFormat="1" applyFont="1" applyFill="1" applyBorder="1"/>
    <xf numFmtId="0" fontId="48" fillId="2" borderId="0" xfId="4" applyFont="1" applyFill="1" applyBorder="1"/>
    <xf numFmtId="0" fontId="48" fillId="2" borderId="45" xfId="4" applyFont="1" applyFill="1" applyBorder="1"/>
    <xf numFmtId="0" fontId="6" fillId="2" borderId="46" xfId="4" applyFont="1" applyFill="1" applyBorder="1"/>
    <xf numFmtId="2" fontId="23" fillId="2" borderId="46" xfId="4" applyNumberFormat="1" applyFont="1" applyFill="1" applyBorder="1"/>
    <xf numFmtId="0" fontId="6" fillId="2" borderId="45" xfId="4" applyFont="1" applyFill="1" applyBorder="1"/>
    <xf numFmtId="0" fontId="6" fillId="2" borderId="0" xfId="4" applyFont="1" applyFill="1" applyBorder="1" applyAlignment="1">
      <alignment vertical="center" wrapText="1"/>
    </xf>
    <xf numFmtId="0" fontId="6" fillId="2" borderId="45" xfId="4" applyFont="1" applyFill="1" applyBorder="1" applyAlignment="1">
      <alignment vertical="center"/>
    </xf>
    <xf numFmtId="0" fontId="49" fillId="2" borderId="0" xfId="4" applyFont="1" applyFill="1" applyBorder="1" applyAlignment="1">
      <alignment horizontal="center" vertical="center" wrapText="1"/>
    </xf>
    <xf numFmtId="0" fontId="50" fillId="2" borderId="0" xfId="4" applyFont="1" applyFill="1" applyBorder="1" applyAlignment="1">
      <alignment horizontal="center" vertical="center"/>
    </xf>
    <xf numFmtId="0" fontId="6" fillId="2" borderId="0" xfId="4" applyFont="1" applyFill="1" applyBorder="1" applyAlignment="1">
      <alignment vertical="center"/>
    </xf>
    <xf numFmtId="0" fontId="6" fillId="2" borderId="46" xfId="4" applyFont="1" applyFill="1" applyBorder="1" applyAlignment="1">
      <alignment vertical="center"/>
    </xf>
    <xf numFmtId="2" fontId="51" fillId="2" borderId="17" xfId="4" applyNumberFormat="1" applyFont="1" applyFill="1" applyBorder="1" applyAlignment="1">
      <alignment horizontal="center"/>
    </xf>
    <xf numFmtId="2" fontId="51" fillId="2" borderId="11" xfId="4" applyNumberFormat="1" applyFont="1" applyFill="1" applyBorder="1" applyAlignment="1">
      <alignment horizontal="center"/>
    </xf>
    <xf numFmtId="2" fontId="52" fillId="2" borderId="3" xfId="4" applyNumberFormat="1" applyFont="1" applyFill="1" applyBorder="1" applyAlignment="1">
      <alignment horizontal="center"/>
    </xf>
    <xf numFmtId="2" fontId="52" fillId="2" borderId="1" xfId="4" applyNumberFormat="1" applyFont="1" applyFill="1" applyBorder="1" applyAlignment="1">
      <alignment horizontal="center"/>
    </xf>
    <xf numFmtId="2" fontId="53" fillId="2" borderId="3" xfId="4" applyNumberFormat="1" applyFont="1" applyFill="1" applyBorder="1" applyAlignment="1">
      <alignment horizontal="left"/>
    </xf>
    <xf numFmtId="2" fontId="8" fillId="2" borderId="3" xfId="4" applyNumberFormat="1" applyFont="1" applyFill="1" applyBorder="1"/>
    <xf numFmtId="0" fontId="6" fillId="2" borderId="1" xfId="4" applyFont="1" applyFill="1" applyBorder="1"/>
    <xf numFmtId="2" fontId="8" fillId="2" borderId="1" xfId="4" applyNumberFormat="1" applyFont="1" applyFill="1" applyBorder="1"/>
    <xf numFmtId="2" fontId="23" fillId="2" borderId="1" xfId="4" applyNumberFormat="1" applyFont="1" applyFill="1" applyBorder="1"/>
    <xf numFmtId="0" fontId="52" fillId="8" borderId="3" xfId="4" applyFont="1" applyFill="1" applyBorder="1"/>
    <xf numFmtId="0" fontId="52" fillId="8" borderId="1" xfId="4" applyFont="1" applyFill="1" applyBorder="1" applyAlignment="1">
      <alignment horizontal="center" vertical="center"/>
    </xf>
    <xf numFmtId="0" fontId="54" fillId="0" borderId="3" xfId="4" applyFont="1" applyBorder="1" applyAlignment="1">
      <alignment horizontal="center" vertical="center" wrapText="1"/>
    </xf>
    <xf numFmtId="0" fontId="54" fillId="0" borderId="1" xfId="4" applyFont="1" applyBorder="1" applyAlignment="1">
      <alignment horizontal="center" vertical="center"/>
    </xf>
    <xf numFmtId="0" fontId="52" fillId="0" borderId="3" xfId="4" applyFont="1" applyBorder="1" applyAlignment="1">
      <alignment horizontal="center" vertical="center"/>
    </xf>
    <xf numFmtId="3" fontId="55" fillId="0" borderId="1" xfId="4" applyNumberFormat="1" applyFont="1" applyBorder="1" applyAlignment="1">
      <alignment horizontal="center" vertical="center"/>
    </xf>
    <xf numFmtId="0" fontId="52" fillId="0" borderId="47" xfId="4" applyFont="1" applyBorder="1" applyAlignment="1">
      <alignment horizontal="center" vertical="center"/>
    </xf>
    <xf numFmtId="3" fontId="55" fillId="0" borderId="17" xfId="4" applyNumberFormat="1" applyFont="1" applyBorder="1" applyAlignment="1">
      <alignment horizontal="center" vertical="center"/>
    </xf>
    <xf numFmtId="3" fontId="55" fillId="0" borderId="11" xfId="4" applyNumberFormat="1" applyFont="1" applyBorder="1" applyAlignment="1">
      <alignment horizontal="center" vertical="center"/>
    </xf>
    <xf numFmtId="0" fontId="52" fillId="0" borderId="48" xfId="4" applyFont="1" applyBorder="1" applyAlignment="1">
      <alignment horizontal="center" vertical="center"/>
    </xf>
    <xf numFmtId="3" fontId="55" fillId="0" borderId="6" xfId="4" applyNumberFormat="1" applyFont="1" applyBorder="1" applyAlignment="1">
      <alignment horizontal="center" vertical="center"/>
    </xf>
    <xf numFmtId="3" fontId="55" fillId="0" borderId="7" xfId="4" applyNumberFormat="1" applyFont="1" applyBorder="1" applyAlignment="1">
      <alignment horizontal="center" vertical="center"/>
    </xf>
    <xf numFmtId="0" fontId="23" fillId="2" borderId="18" xfId="4" applyFont="1" applyFill="1" applyBorder="1" applyAlignment="1">
      <alignment horizontal="left" vertical="center"/>
    </xf>
    <xf numFmtId="165" fontId="6" fillId="2" borderId="27" xfId="4" applyNumberFormat="1" applyFont="1" applyFill="1" applyBorder="1" applyAlignment="1">
      <alignment horizontal="center" vertical="center"/>
    </xf>
    <xf numFmtId="2" fontId="6" fillId="2" borderId="27" xfId="4" applyNumberFormat="1" applyFont="1" applyFill="1" applyBorder="1"/>
    <xf numFmtId="0" fontId="6" fillId="2" borderId="17" xfId="4" applyFont="1" applyFill="1" applyBorder="1"/>
    <xf numFmtId="2" fontId="8" fillId="2" borderId="27" xfId="4" applyNumberFormat="1" applyFont="1" applyFill="1" applyBorder="1"/>
    <xf numFmtId="0" fontId="6" fillId="2" borderId="27" xfId="4" applyFont="1" applyFill="1" applyBorder="1"/>
    <xf numFmtId="2" fontId="6" fillId="2" borderId="17" xfId="4" applyNumberFormat="1" applyFont="1" applyFill="1" applyBorder="1"/>
    <xf numFmtId="0" fontId="23" fillId="2" borderId="0" xfId="4" applyFont="1" applyFill="1" applyBorder="1" applyAlignment="1">
      <alignment horizontal="center" vertical="center"/>
    </xf>
    <xf numFmtId="0" fontId="56" fillId="2" borderId="0" xfId="4" applyFont="1" applyFill="1" applyBorder="1" applyAlignment="1">
      <alignment horizontal="left" vertical="center"/>
    </xf>
    <xf numFmtId="165" fontId="56" fillId="2" borderId="0" xfId="4" applyNumberFormat="1" applyFont="1" applyFill="1" applyBorder="1" applyAlignment="1">
      <alignment horizontal="center" vertical="center"/>
    </xf>
    <xf numFmtId="2" fontId="56" fillId="2" borderId="0" xfId="4" applyNumberFormat="1" applyFont="1" applyFill="1" applyBorder="1"/>
    <xf numFmtId="0" fontId="56" fillId="2" borderId="0" xfId="4" applyFont="1" applyFill="1" applyBorder="1"/>
    <xf numFmtId="2" fontId="57" fillId="2" borderId="0" xfId="4" applyNumberFormat="1" applyFont="1" applyFill="1"/>
    <xf numFmtId="0" fontId="56" fillId="2" borderId="0" xfId="4" applyFont="1" applyFill="1"/>
    <xf numFmtId="2" fontId="6" fillId="2" borderId="0" xfId="4" applyNumberFormat="1" applyFont="1" applyFill="1"/>
    <xf numFmtId="0" fontId="58" fillId="2" borderId="0" xfId="4" applyFont="1" applyFill="1" applyBorder="1" applyAlignment="1">
      <alignment horizontal="left" vertical="center"/>
    </xf>
    <xf numFmtId="165" fontId="58" fillId="2" borderId="0" xfId="4" applyNumberFormat="1" applyFont="1" applyFill="1" applyBorder="1" applyAlignment="1">
      <alignment horizontal="center" vertical="center"/>
    </xf>
    <xf numFmtId="2" fontId="58" fillId="2" borderId="0" xfId="4" applyNumberFormat="1" applyFont="1" applyFill="1" applyBorder="1"/>
    <xf numFmtId="0" fontId="58" fillId="2" borderId="0" xfId="4" applyFont="1" applyFill="1" applyBorder="1"/>
    <xf numFmtId="2" fontId="8" fillId="2" borderId="0" xfId="4" applyNumberFormat="1" applyFont="1" applyFill="1"/>
    <xf numFmtId="0" fontId="50" fillId="2" borderId="0" xfId="4" applyFont="1" applyFill="1" applyBorder="1" applyAlignment="1">
      <alignment horizontal="left" vertical="center"/>
    </xf>
    <xf numFmtId="0" fontId="59" fillId="2" borderId="0" xfId="4" applyFont="1" applyFill="1"/>
    <xf numFmtId="0" fontId="60" fillId="7" borderId="49" xfId="4" applyFont="1" applyFill="1" applyBorder="1" applyAlignment="1" applyProtection="1">
      <alignment horizontal="center" vertical="center" wrapText="1"/>
    </xf>
    <xf numFmtId="0" fontId="61" fillId="7" borderId="50" xfId="4" applyFont="1" applyFill="1" applyBorder="1" applyAlignment="1" applyProtection="1">
      <alignment horizontal="center" vertical="center" wrapText="1"/>
    </xf>
    <xf numFmtId="0" fontId="60" fillId="7" borderId="50" xfId="4" applyFont="1" applyFill="1" applyBorder="1" applyAlignment="1" applyProtection="1">
      <alignment horizontal="center" vertical="center" wrapText="1"/>
    </xf>
    <xf numFmtId="0" fontId="60" fillId="7" borderId="51" xfId="4" applyFont="1" applyFill="1" applyBorder="1" applyAlignment="1" applyProtection="1">
      <alignment horizontal="center" vertical="center" wrapText="1"/>
    </xf>
    <xf numFmtId="1" fontId="60" fillId="7" borderId="52" xfId="4" applyNumberFormat="1" applyFont="1" applyFill="1" applyBorder="1" applyAlignment="1" applyProtection="1">
      <alignment horizontal="center" vertical="center"/>
    </xf>
    <xf numFmtId="1" fontId="60" fillId="7" borderId="53" xfId="4" applyNumberFormat="1" applyFont="1" applyFill="1" applyBorder="1" applyAlignment="1" applyProtection="1">
      <alignment horizontal="center" vertical="center"/>
    </xf>
    <xf numFmtId="0" fontId="49" fillId="3" borderId="19" xfId="4" applyFont="1" applyFill="1" applyBorder="1" applyAlignment="1" applyProtection="1">
      <alignment horizontal="center" vertical="center" wrapText="1"/>
    </xf>
    <xf numFmtId="0" fontId="49" fillId="3" borderId="21" xfId="4" applyFont="1" applyFill="1" applyBorder="1" applyAlignment="1" applyProtection="1">
      <alignment horizontal="center" vertical="center" wrapText="1"/>
    </xf>
    <xf numFmtId="0" fontId="49" fillId="3" borderId="54" xfId="4" applyFont="1" applyFill="1" applyBorder="1" applyAlignment="1" applyProtection="1">
      <alignment horizontal="center" vertical="center" wrapText="1"/>
    </xf>
    <xf numFmtId="1" fontId="49" fillId="3" borderId="55" xfId="4" applyNumberFormat="1" applyFont="1" applyFill="1" applyBorder="1" applyAlignment="1" applyProtection="1">
      <alignment horizontal="center" vertical="center"/>
    </xf>
    <xf numFmtId="2" fontId="49" fillId="3" borderId="53" xfId="4" applyNumberFormat="1" applyFont="1" applyFill="1" applyBorder="1" applyAlignment="1" applyProtection="1">
      <alignment horizontal="center" vertical="center" wrapText="1"/>
    </xf>
    <xf numFmtId="0" fontId="49" fillId="3" borderId="55" xfId="4" applyNumberFormat="1" applyFont="1" applyFill="1" applyBorder="1" applyAlignment="1" applyProtection="1">
      <alignment horizontal="center" vertical="center"/>
    </xf>
    <xf numFmtId="2" fontId="49" fillId="3" borderId="56" xfId="4" applyNumberFormat="1" applyFont="1" applyFill="1" applyBorder="1" applyAlignment="1" applyProtection="1">
      <alignment horizontal="center" vertical="center" wrapText="1"/>
    </xf>
    <xf numFmtId="0" fontId="49" fillId="3" borderId="57" xfId="4" applyNumberFormat="1" applyFont="1" applyFill="1" applyBorder="1" applyAlignment="1" applyProtection="1">
      <alignment horizontal="center" vertical="center"/>
    </xf>
    <xf numFmtId="2" fontId="49" fillId="3" borderId="55" xfId="4" applyNumberFormat="1" applyFont="1" applyFill="1" applyBorder="1" applyAlignment="1" applyProtection="1">
      <alignment horizontal="center" vertical="center" wrapText="1"/>
    </xf>
    <xf numFmtId="0" fontId="49" fillId="2" borderId="58" xfId="4" applyFont="1" applyFill="1" applyBorder="1" applyAlignment="1" applyProtection="1">
      <alignment horizontal="center" vertical="center" wrapText="1"/>
    </xf>
    <xf numFmtId="0" fontId="49" fillId="2" borderId="10" xfId="4" applyFont="1" applyFill="1" applyBorder="1" applyAlignment="1" applyProtection="1">
      <alignment horizontal="center" vertical="center" wrapText="1"/>
    </xf>
    <xf numFmtId="0" fontId="49" fillId="2" borderId="45" xfId="4" applyFont="1" applyFill="1" applyBorder="1" applyAlignment="1" applyProtection="1">
      <alignment horizontal="center" vertical="center" wrapText="1"/>
    </xf>
    <xf numFmtId="1" fontId="49" fillId="2" borderId="59" xfId="4" applyNumberFormat="1" applyFont="1" applyFill="1" applyBorder="1" applyAlignment="1" applyProtection="1">
      <alignment horizontal="center" vertical="center"/>
    </xf>
    <xf numFmtId="2" fontId="49" fillId="2" borderId="60" xfId="4" applyNumberFormat="1" applyFont="1" applyFill="1" applyBorder="1" applyAlignment="1" applyProtection="1">
      <alignment horizontal="center" vertical="center" wrapText="1"/>
    </xf>
    <xf numFmtId="0" fontId="49" fillId="2" borderId="59" xfId="4" applyNumberFormat="1" applyFont="1" applyFill="1" applyBorder="1" applyAlignment="1" applyProtection="1">
      <alignment horizontal="center" vertical="center"/>
    </xf>
    <xf numFmtId="0" fontId="56" fillId="3" borderId="61" xfId="4" applyFont="1" applyFill="1" applyBorder="1" applyAlignment="1" applyProtection="1">
      <alignment horizontal="center"/>
    </xf>
    <xf numFmtId="0" fontId="56" fillId="3" borderId="62" xfId="4" applyFont="1" applyFill="1" applyBorder="1" applyAlignment="1" applyProtection="1">
      <alignment horizontal="center"/>
    </xf>
    <xf numFmtId="0" fontId="56" fillId="3" borderId="63" xfId="4" applyFont="1" applyFill="1" applyBorder="1" applyAlignment="1" applyProtection="1">
      <alignment horizontal="center"/>
    </xf>
    <xf numFmtId="4" fontId="56" fillId="3" borderId="64" xfId="8" applyNumberFormat="1" applyFont="1" applyFill="1" applyBorder="1" applyAlignment="1">
      <alignment vertical="top"/>
    </xf>
    <xf numFmtId="2" fontId="56" fillId="3" borderId="65" xfId="4" applyNumberFormat="1" applyFont="1" applyFill="1" applyBorder="1" applyAlignment="1">
      <alignment horizontal="center"/>
    </xf>
    <xf numFmtId="2" fontId="56" fillId="3" borderId="64" xfId="4" applyNumberFormat="1" applyFont="1" applyFill="1" applyBorder="1" applyAlignment="1">
      <alignment horizontal="center"/>
    </xf>
    <xf numFmtId="0" fontId="57" fillId="2" borderId="2" xfId="4" applyFont="1" applyFill="1" applyBorder="1" applyAlignment="1" applyProtection="1">
      <alignment horizontal="center"/>
    </xf>
    <xf numFmtId="0" fontId="57" fillId="2" borderId="1" xfId="4" applyFont="1" applyFill="1" applyBorder="1" applyAlignment="1" applyProtection="1">
      <alignment horizontal="center"/>
    </xf>
    <xf numFmtId="0" fontId="57" fillId="2" borderId="12" xfId="4" applyFont="1" applyFill="1" applyBorder="1" applyAlignment="1" applyProtection="1">
      <alignment horizontal="center"/>
    </xf>
    <xf numFmtId="4" fontId="56" fillId="0" borderId="66" xfId="8" applyNumberFormat="1" applyFont="1" applyBorder="1" applyAlignment="1">
      <alignment vertical="top"/>
    </xf>
    <xf numFmtId="2" fontId="56" fillId="2" borderId="15" xfId="4" applyNumberFormat="1" applyFont="1" applyFill="1" applyBorder="1" applyAlignment="1">
      <alignment horizontal="center"/>
    </xf>
    <xf numFmtId="2" fontId="57" fillId="2" borderId="66" xfId="4" applyNumberFormat="1" applyFont="1" applyFill="1" applyBorder="1" applyAlignment="1">
      <alignment horizontal="center"/>
    </xf>
    <xf numFmtId="2" fontId="57" fillId="2" borderId="15" xfId="4" applyNumberFormat="1" applyFont="1" applyFill="1" applyBorder="1" applyAlignment="1">
      <alignment horizontal="center"/>
    </xf>
    <xf numFmtId="0" fontId="56" fillId="3" borderId="2" xfId="4" applyFont="1" applyFill="1" applyBorder="1" applyAlignment="1" applyProtection="1">
      <alignment horizontal="center"/>
    </xf>
    <xf numFmtId="0" fontId="56" fillId="3" borderId="1" xfId="4" applyFont="1" applyFill="1" applyBorder="1" applyAlignment="1" applyProtection="1">
      <alignment horizontal="center"/>
    </xf>
    <xf numFmtId="0" fontId="56" fillId="3" borderId="12" xfId="4" applyFont="1" applyFill="1" applyBorder="1" applyAlignment="1" applyProtection="1">
      <alignment horizontal="center"/>
    </xf>
    <xf numFmtId="4" fontId="56" fillId="3" borderId="66" xfId="8" applyNumberFormat="1" applyFont="1" applyFill="1" applyBorder="1" applyAlignment="1">
      <alignment vertical="top"/>
    </xf>
    <xf numFmtId="2" fontId="56" fillId="3" borderId="15" xfId="4" applyNumberFormat="1" applyFont="1" applyFill="1" applyBorder="1" applyAlignment="1">
      <alignment horizontal="center"/>
    </xf>
    <xf numFmtId="2" fontId="56" fillId="3" borderId="66" xfId="4" applyNumberFormat="1" applyFont="1" applyFill="1" applyBorder="1" applyAlignment="1">
      <alignment horizontal="center"/>
    </xf>
    <xf numFmtId="0" fontId="23" fillId="2" borderId="0" xfId="4" applyFont="1" applyFill="1"/>
    <xf numFmtId="0" fontId="57" fillId="2" borderId="5" xfId="4" applyFont="1" applyFill="1" applyBorder="1" applyAlignment="1" applyProtection="1">
      <alignment horizontal="center"/>
    </xf>
    <xf numFmtId="0" fontId="57" fillId="2" borderId="7" xfId="4" applyFont="1" applyFill="1" applyBorder="1" applyAlignment="1" applyProtection="1">
      <alignment horizontal="center"/>
    </xf>
    <xf numFmtId="0" fontId="57" fillId="2" borderId="28" xfId="4" applyFont="1" applyFill="1" applyBorder="1" applyAlignment="1" applyProtection="1">
      <alignment horizontal="center"/>
    </xf>
    <xf numFmtId="4" fontId="56" fillId="0" borderId="67" xfId="8" applyNumberFormat="1" applyFont="1" applyBorder="1" applyAlignment="1">
      <alignment vertical="top"/>
    </xf>
    <xf numFmtId="2" fontId="56" fillId="2" borderId="48" xfId="4" applyNumberFormat="1" applyFont="1" applyFill="1" applyBorder="1" applyAlignment="1">
      <alignment horizontal="center"/>
    </xf>
    <xf numFmtId="2" fontId="57" fillId="2" borderId="67" xfId="4" applyNumberFormat="1" applyFont="1" applyFill="1" applyBorder="1" applyAlignment="1">
      <alignment horizontal="center"/>
    </xf>
    <xf numFmtId="2" fontId="57" fillId="2" borderId="48" xfId="4" applyNumberFormat="1" applyFont="1" applyFill="1" applyBorder="1" applyAlignment="1">
      <alignment horizontal="center"/>
    </xf>
    <xf numFmtId="0" fontId="6" fillId="2" borderId="55" xfId="4" applyFont="1" applyFill="1" applyBorder="1"/>
    <xf numFmtId="0" fontId="56" fillId="3" borderId="5" xfId="4" applyFont="1" applyFill="1" applyBorder="1" applyAlignment="1" applyProtection="1">
      <alignment horizontal="center"/>
    </xf>
    <xf numFmtId="0" fontId="56" fillId="3" borderId="7" xfId="4" applyFont="1" applyFill="1" applyBorder="1" applyAlignment="1" applyProtection="1">
      <alignment horizontal="center"/>
    </xf>
    <xf numFmtId="0" fontId="56" fillId="3" borderId="28" xfId="4" applyFont="1" applyFill="1" applyBorder="1" applyAlignment="1" applyProtection="1">
      <alignment horizontal="center"/>
    </xf>
    <xf numFmtId="4" fontId="56" fillId="3" borderId="67" xfId="8" applyNumberFormat="1" applyFont="1" applyFill="1" applyBorder="1" applyAlignment="1">
      <alignment vertical="top"/>
    </xf>
    <xf numFmtId="2" fontId="56" fillId="3" borderId="48" xfId="4" applyNumberFormat="1" applyFont="1" applyFill="1" applyBorder="1" applyAlignment="1">
      <alignment horizontal="center"/>
    </xf>
    <xf numFmtId="2" fontId="56" fillId="3" borderId="67" xfId="4" applyNumberFormat="1" applyFont="1" applyFill="1" applyBorder="1" applyAlignment="1">
      <alignment horizontal="center"/>
    </xf>
    <xf numFmtId="1" fontId="6" fillId="2" borderId="0" xfId="4" applyNumberFormat="1" applyFont="1" applyFill="1"/>
    <xf numFmtId="0" fontId="62" fillId="2" borderId="0" xfId="4" applyFont="1" applyFill="1" applyBorder="1" applyAlignment="1">
      <alignment horizontal="center"/>
    </xf>
    <xf numFmtId="2" fontId="8" fillId="2" borderId="0" xfId="4" applyNumberFormat="1" applyFont="1" applyFill="1" applyBorder="1" applyAlignment="1">
      <alignment horizontal="center"/>
    </xf>
    <xf numFmtId="0" fontId="23" fillId="2" borderId="0" xfId="4" applyFont="1" applyFill="1" applyBorder="1" applyAlignment="1">
      <alignment horizontal="left" vertical="center"/>
    </xf>
    <xf numFmtId="165" fontId="6" fillId="2" borderId="0" xfId="4" applyNumberFormat="1" applyFont="1" applyFill="1" applyBorder="1" applyAlignment="1">
      <alignment horizontal="center" vertical="center"/>
    </xf>
    <xf numFmtId="0" fontId="36" fillId="2" borderId="0" xfId="4" applyFont="1" applyFill="1" applyAlignment="1">
      <alignment horizontal="left"/>
    </xf>
    <xf numFmtId="0" fontId="8" fillId="2" borderId="0" xfId="4" applyFont="1" applyFill="1" applyAlignment="1">
      <alignment horizontal="left"/>
    </xf>
    <xf numFmtId="0" fontId="36" fillId="2" borderId="0" xfId="4" applyFont="1" applyFill="1" applyBorder="1" applyAlignment="1" applyProtection="1">
      <alignment horizontal="left"/>
    </xf>
    <xf numFmtId="0" fontId="63" fillId="2" borderId="0" xfId="4" applyFont="1" applyFill="1" applyBorder="1" applyAlignment="1">
      <alignment horizontal="center"/>
    </xf>
    <xf numFmtId="0" fontId="63" fillId="2" borderId="0" xfId="4" applyFont="1" applyFill="1" applyBorder="1"/>
    <xf numFmtId="0" fontId="63" fillId="2" borderId="0" xfId="4" applyFont="1" applyFill="1"/>
    <xf numFmtId="0" fontId="63" fillId="2" borderId="0" xfId="4" applyFont="1" applyFill="1" applyAlignment="1">
      <alignment horizontal="center"/>
    </xf>
    <xf numFmtId="0" fontId="6" fillId="2" borderId="0" xfId="4" applyFont="1" applyFill="1" applyAlignment="1">
      <alignment horizontal="center"/>
    </xf>
    <xf numFmtId="0" fontId="64" fillId="2" borderId="0" xfId="4" applyFont="1" applyFill="1" applyBorder="1"/>
    <xf numFmtId="0" fontId="65" fillId="2" borderId="0" xfId="4" applyFont="1" applyFill="1" applyBorder="1"/>
    <xf numFmtId="14" fontId="23" fillId="2" borderId="0" xfId="4" applyNumberFormat="1" applyFont="1" applyFill="1" applyBorder="1"/>
    <xf numFmtId="0" fontId="58" fillId="2" borderId="0" xfId="4" applyFont="1" applyFill="1" applyBorder="1" applyAlignment="1">
      <alignment horizontal="left" wrapText="1"/>
    </xf>
    <xf numFmtId="0" fontId="50" fillId="2" borderId="0" xfId="4" applyFont="1" applyFill="1" applyBorder="1"/>
    <xf numFmtId="0" fontId="59" fillId="2" borderId="0" xfId="4" applyFont="1" applyFill="1" applyBorder="1"/>
    <xf numFmtId="0" fontId="66" fillId="8" borderId="57" xfId="4" applyFont="1" applyFill="1" applyBorder="1" applyAlignment="1" applyProtection="1">
      <alignment horizontal="center" vertical="center"/>
    </xf>
    <xf numFmtId="0" fontId="66" fillId="8" borderId="68" xfId="4" applyFont="1" applyFill="1" applyBorder="1" applyAlignment="1" applyProtection="1">
      <alignment horizontal="center" vertical="center" wrapText="1"/>
    </xf>
    <xf numFmtId="166" fontId="66" fillId="8" borderId="68" xfId="4" applyNumberFormat="1" applyFont="1" applyFill="1" applyBorder="1" applyAlignment="1" applyProtection="1">
      <alignment horizontal="center" vertical="center" wrapText="1"/>
    </xf>
    <xf numFmtId="166" fontId="66" fillId="8" borderId="57" xfId="4" applyNumberFormat="1" applyFont="1" applyFill="1" applyBorder="1" applyAlignment="1" applyProtection="1">
      <alignment horizontal="center" vertical="center" wrapText="1"/>
    </xf>
    <xf numFmtId="0" fontId="66" fillId="8" borderId="59" xfId="4" applyFont="1" applyFill="1" applyBorder="1" applyAlignment="1" applyProtection="1">
      <alignment horizontal="center" vertical="center"/>
    </xf>
    <xf numFmtId="0" fontId="66" fillId="8" borderId="0" xfId="4" applyFont="1" applyFill="1" applyBorder="1" applyAlignment="1" applyProtection="1">
      <alignment horizontal="center" vertical="center" wrapText="1"/>
    </xf>
    <xf numFmtId="166" fontId="66" fillId="8" borderId="0" xfId="4" applyNumberFormat="1" applyFont="1" applyFill="1" applyBorder="1" applyAlignment="1" applyProtection="1">
      <alignment horizontal="center" vertical="center"/>
    </xf>
    <xf numFmtId="166" fontId="66" fillId="8" borderId="59" xfId="4" applyNumberFormat="1" applyFont="1" applyFill="1" applyBorder="1" applyAlignment="1" applyProtection="1">
      <alignment horizontal="center" vertical="center" wrapText="1"/>
    </xf>
    <xf numFmtId="0" fontId="67" fillId="7" borderId="0" xfId="4" applyFont="1" applyFill="1" applyBorder="1" applyAlignment="1" applyProtection="1">
      <alignment horizontal="center" vertical="center"/>
    </xf>
    <xf numFmtId="0" fontId="57" fillId="2" borderId="69" xfId="4" applyFont="1" applyFill="1" applyBorder="1" applyAlignment="1" applyProtection="1">
      <alignment horizontal="left"/>
    </xf>
    <xf numFmtId="3" fontId="57" fillId="2" borderId="27" xfId="4" applyNumberFormat="1" applyFont="1" applyFill="1" applyBorder="1" applyAlignment="1" applyProtection="1">
      <alignment horizontal="center"/>
    </xf>
    <xf numFmtId="0" fontId="57" fillId="2" borderId="69" xfId="4" applyFont="1" applyFill="1" applyBorder="1" applyAlignment="1" applyProtection="1">
      <alignment horizontal="center"/>
    </xf>
    <xf numFmtId="2" fontId="57" fillId="2" borderId="27" xfId="4" applyNumberFormat="1" applyFont="1" applyFill="1" applyBorder="1" applyAlignment="1" applyProtection="1">
      <alignment horizontal="center"/>
    </xf>
    <xf numFmtId="2" fontId="57" fillId="2" borderId="69" xfId="4" applyNumberFormat="1" applyFont="1" applyFill="1" applyBorder="1" applyAlignment="1">
      <alignment horizontal="center"/>
    </xf>
    <xf numFmtId="2" fontId="59" fillId="2" borderId="0" xfId="4" applyNumberFormat="1" applyFont="1" applyFill="1" applyBorder="1"/>
    <xf numFmtId="0" fontId="57" fillId="8" borderId="66" xfId="4" applyFont="1" applyFill="1" applyBorder="1" applyAlignment="1" applyProtection="1">
      <alignment horizontal="left"/>
    </xf>
    <xf numFmtId="3" fontId="57" fillId="8" borderId="4" xfId="4" applyNumberFormat="1" applyFont="1" applyFill="1" applyBorder="1" applyAlignment="1" applyProtection="1">
      <alignment horizontal="center"/>
    </xf>
    <xf numFmtId="0" fontId="57" fillId="8" borderId="66" xfId="4" applyFont="1" applyFill="1" applyBorder="1" applyAlignment="1" applyProtection="1">
      <alignment horizontal="center"/>
    </xf>
    <xf numFmtId="2" fontId="57" fillId="8" borderId="4" xfId="4" applyNumberFormat="1" applyFont="1" applyFill="1" applyBorder="1" applyAlignment="1" applyProtection="1">
      <alignment horizontal="center"/>
    </xf>
    <xf numFmtId="2" fontId="57" fillId="8" borderId="66" xfId="4" applyNumberFormat="1" applyFont="1" applyFill="1" applyBorder="1" applyAlignment="1">
      <alignment horizontal="center"/>
    </xf>
    <xf numFmtId="0" fontId="57" fillId="2" borderId="66" xfId="4" applyFont="1" applyFill="1" applyBorder="1" applyAlignment="1" applyProtection="1">
      <alignment horizontal="left"/>
    </xf>
    <xf numFmtId="3" fontId="57" fillId="2" borderId="4" xfId="4" applyNumberFormat="1" applyFont="1" applyFill="1" applyBorder="1" applyAlignment="1" applyProtection="1">
      <alignment horizontal="center"/>
    </xf>
    <xf numFmtId="0" fontId="57" fillId="2" borderId="66" xfId="4" applyFont="1" applyFill="1" applyBorder="1" applyAlignment="1" applyProtection="1">
      <alignment horizontal="center"/>
    </xf>
    <xf numFmtId="2" fontId="57" fillId="2" borderId="4" xfId="4" applyNumberFormat="1" applyFont="1" applyFill="1" applyBorder="1" applyAlignment="1" applyProtection="1">
      <alignment horizontal="center"/>
    </xf>
    <xf numFmtId="0" fontId="57" fillId="2" borderId="64" xfId="4" applyFont="1" applyFill="1" applyBorder="1" applyAlignment="1" applyProtection="1">
      <alignment horizontal="left"/>
    </xf>
    <xf numFmtId="3" fontId="57" fillId="2" borderId="70" xfId="4" applyNumberFormat="1" applyFont="1" applyFill="1" applyBorder="1" applyAlignment="1" applyProtection="1">
      <alignment horizontal="center"/>
    </xf>
    <xf numFmtId="0" fontId="57" fillId="2" borderId="64" xfId="4" applyFont="1" applyFill="1" applyBorder="1" applyAlignment="1" applyProtection="1">
      <alignment horizontal="center"/>
    </xf>
    <xf numFmtId="2" fontId="57" fillId="2" borderId="70" xfId="4" applyNumberFormat="1" applyFont="1" applyFill="1" applyBorder="1" applyAlignment="1" applyProtection="1">
      <alignment horizontal="center"/>
    </xf>
    <xf numFmtId="2" fontId="57" fillId="2" borderId="64" xfId="4" applyNumberFormat="1" applyFont="1" applyFill="1" applyBorder="1" applyAlignment="1">
      <alignment horizontal="center"/>
    </xf>
    <xf numFmtId="0" fontId="57" fillId="2" borderId="71" xfId="4" applyFont="1" applyFill="1" applyBorder="1" applyAlignment="1" applyProtection="1">
      <alignment horizontal="left"/>
    </xf>
    <xf numFmtId="3" fontId="57" fillId="2" borderId="29" xfId="4" applyNumberFormat="1" applyFont="1" applyFill="1" applyBorder="1" applyAlignment="1" applyProtection="1">
      <alignment horizontal="center"/>
    </xf>
    <xf numFmtId="0" fontId="57" fillId="2" borderId="71" xfId="4" applyFont="1" applyFill="1" applyBorder="1" applyAlignment="1" applyProtection="1">
      <alignment horizontal="center"/>
    </xf>
    <xf numFmtId="2" fontId="57" fillId="2" borderId="29" xfId="4" applyNumberFormat="1" applyFont="1" applyFill="1" applyBorder="1" applyAlignment="1" applyProtection="1">
      <alignment horizontal="center"/>
    </xf>
    <xf numFmtId="2" fontId="57" fillId="2" borderId="71" xfId="4" applyNumberFormat="1" applyFont="1" applyFill="1" applyBorder="1" applyAlignment="1">
      <alignment horizontal="center"/>
    </xf>
    <xf numFmtId="0" fontId="57" fillId="0" borderId="66" xfId="4" applyFont="1" applyFill="1" applyBorder="1" applyAlignment="1" applyProtection="1">
      <alignment horizontal="left"/>
    </xf>
    <xf numFmtId="3" fontId="57" fillId="0" borderId="4" xfId="4" applyNumberFormat="1" applyFont="1" applyFill="1" applyBorder="1" applyAlignment="1" applyProtection="1">
      <alignment horizontal="center"/>
    </xf>
    <xf numFmtId="0" fontId="57" fillId="0" borderId="66" xfId="4" applyFont="1" applyFill="1" applyBorder="1" applyAlignment="1" applyProtection="1">
      <alignment horizontal="center"/>
    </xf>
    <xf numFmtId="2" fontId="57" fillId="0" borderId="4" xfId="4" applyNumberFormat="1" applyFont="1" applyFill="1" applyBorder="1" applyAlignment="1" applyProtection="1">
      <alignment horizontal="center"/>
    </xf>
    <xf numFmtId="2" fontId="57" fillId="0" borderId="66" xfId="4" applyNumberFormat="1" applyFont="1" applyFill="1" applyBorder="1" applyAlignment="1">
      <alignment horizontal="center"/>
    </xf>
    <xf numFmtId="0" fontId="57" fillId="2" borderId="67" xfId="4" applyFont="1" applyFill="1" applyBorder="1" applyAlignment="1" applyProtection="1">
      <alignment horizontal="left"/>
    </xf>
    <xf numFmtId="3" fontId="57" fillId="2" borderId="72" xfId="4" applyNumberFormat="1" applyFont="1" applyFill="1" applyBorder="1" applyAlignment="1" applyProtection="1">
      <alignment horizontal="center"/>
    </xf>
    <xf numFmtId="0" fontId="57" fillId="2" borderId="67" xfId="4" applyFont="1" applyFill="1" applyBorder="1" applyAlignment="1" applyProtection="1">
      <alignment horizontal="center"/>
    </xf>
    <xf numFmtId="2" fontId="57" fillId="2" borderId="72" xfId="4" applyNumberFormat="1" applyFont="1" applyFill="1" applyBorder="1" applyAlignment="1" applyProtection="1">
      <alignment horizontal="center"/>
    </xf>
    <xf numFmtId="0" fontId="68" fillId="7" borderId="0" xfId="4" applyFont="1" applyFill="1" applyBorder="1" applyAlignment="1" applyProtection="1">
      <alignment horizontal="center" vertical="center"/>
    </xf>
    <xf numFmtId="2" fontId="56" fillId="2" borderId="69" xfId="4" applyNumberFormat="1" applyFont="1" applyFill="1" applyBorder="1" applyAlignment="1">
      <alignment horizontal="center"/>
    </xf>
    <xf numFmtId="2" fontId="56" fillId="8" borderId="66" xfId="4" applyNumberFormat="1" applyFont="1" applyFill="1" applyBorder="1" applyAlignment="1">
      <alignment horizontal="center"/>
    </xf>
    <xf numFmtId="2" fontId="56" fillId="2" borderId="66" xfId="4" applyNumberFormat="1" applyFont="1" applyFill="1" applyBorder="1" applyAlignment="1">
      <alignment horizontal="center"/>
    </xf>
    <xf numFmtId="2" fontId="56" fillId="2" borderId="67" xfId="4" applyNumberFormat="1" applyFont="1" applyFill="1" applyBorder="1" applyAlignment="1">
      <alignment horizontal="center"/>
    </xf>
    <xf numFmtId="0" fontId="8" fillId="2" borderId="0" xfId="4" applyFont="1" applyFill="1" applyBorder="1" applyAlignment="1" applyProtection="1">
      <alignment horizontal="left"/>
    </xf>
    <xf numFmtId="0" fontId="10" fillId="2" borderId="0" xfId="4" applyFont="1" applyFill="1" applyBorder="1" applyAlignment="1">
      <alignment horizontal="center" vertical="center"/>
    </xf>
    <xf numFmtId="0" fontId="70" fillId="2" borderId="0" xfId="9" applyFont="1" applyFill="1" applyBorder="1" applyAlignment="1" applyProtection="1">
      <alignment horizontal="left" vertical="center"/>
    </xf>
    <xf numFmtId="0" fontId="70" fillId="2" borderId="0" xfId="9" applyFont="1" applyFill="1" applyBorder="1" applyAlignment="1" applyProtection="1">
      <alignment horizontal="right" vertical="center"/>
    </xf>
    <xf numFmtId="0" fontId="69" fillId="2" borderId="0" xfId="9" applyFill="1" applyBorder="1" applyAlignment="1" applyProtection="1">
      <alignment horizontal="center" vertical="center"/>
    </xf>
    <xf numFmtId="0" fontId="6" fillId="2" borderId="0" xfId="4" applyFont="1" applyFill="1" applyAlignment="1">
      <alignment horizontal="center"/>
    </xf>
    <xf numFmtId="0" fontId="71" fillId="2" borderId="0" xfId="4" applyFont="1" applyFill="1" applyBorder="1" applyAlignment="1" applyProtection="1">
      <alignment horizontal="center" vertical="center"/>
    </xf>
    <xf numFmtId="0" fontId="72" fillId="10" borderId="73" xfId="4" applyFont="1" applyFill="1" applyBorder="1" applyAlignment="1" applyProtection="1">
      <alignment horizontal="center" vertical="center"/>
    </xf>
    <xf numFmtId="0" fontId="72" fillId="10" borderId="74" xfId="4" applyFont="1" applyFill="1" applyBorder="1" applyAlignment="1" applyProtection="1">
      <alignment horizontal="center" vertical="center" wrapText="1"/>
    </xf>
    <xf numFmtId="0" fontId="72" fillId="10" borderId="74" xfId="4" applyFont="1" applyFill="1" applyBorder="1" applyAlignment="1" applyProtection="1">
      <alignment horizontal="center" vertical="center"/>
    </xf>
    <xf numFmtId="166" fontId="72" fillId="10" borderId="75" xfId="4" applyNumberFormat="1" applyFont="1" applyFill="1" applyBorder="1" applyAlignment="1" applyProtection="1">
      <alignment horizontal="center" vertical="center"/>
    </xf>
    <xf numFmtId="0" fontId="73" fillId="2" borderId="76" xfId="4" applyFont="1" applyFill="1" applyBorder="1" applyAlignment="1" applyProtection="1">
      <alignment horizontal="center" vertical="center"/>
    </xf>
    <xf numFmtId="0" fontId="73" fillId="2" borderId="0" xfId="4" applyFont="1" applyFill="1" applyBorder="1" applyAlignment="1" applyProtection="1">
      <alignment horizontal="center" vertical="center" wrapText="1"/>
    </xf>
    <xf numFmtId="0" fontId="73" fillId="2" borderId="0" xfId="4" applyFont="1" applyFill="1" applyBorder="1" applyAlignment="1" applyProtection="1">
      <alignment horizontal="center" vertical="center"/>
    </xf>
    <xf numFmtId="166" fontId="73" fillId="2" borderId="60" xfId="4" applyNumberFormat="1" applyFont="1" applyFill="1" applyBorder="1" applyAlignment="1" applyProtection="1">
      <alignment horizontal="center" vertical="center"/>
    </xf>
    <xf numFmtId="0" fontId="74" fillId="2" borderId="0" xfId="4" applyFont="1" applyFill="1" applyBorder="1" applyAlignment="1" applyProtection="1">
      <alignment vertical="center"/>
    </xf>
    <xf numFmtId="0" fontId="67" fillId="11" borderId="2" xfId="4" applyFont="1" applyFill="1" applyBorder="1" applyAlignment="1" applyProtection="1">
      <alignment horizontal="center" vertical="center"/>
    </xf>
    <xf numFmtId="0" fontId="67" fillId="11" borderId="1" xfId="4" applyFont="1" applyFill="1" applyBorder="1" applyAlignment="1" applyProtection="1">
      <alignment horizontal="center" vertical="center"/>
    </xf>
    <xf numFmtId="0" fontId="67" fillId="11" borderId="8" xfId="4" applyFont="1" applyFill="1" applyBorder="1" applyAlignment="1" applyProtection="1">
      <alignment horizontal="center" vertical="center"/>
    </xf>
    <xf numFmtId="0" fontId="59" fillId="2" borderId="0" xfId="4" applyFont="1" applyFill="1" applyBorder="1" applyAlignment="1" applyProtection="1">
      <alignment horizontal="center"/>
    </xf>
    <xf numFmtId="0" fontId="36" fillId="2" borderId="2" xfId="4" applyFont="1" applyFill="1" applyBorder="1" applyAlignment="1" applyProtection="1">
      <alignment horizontal="left"/>
    </xf>
    <xf numFmtId="4" fontId="36" fillId="2" borderId="1" xfId="4" applyNumberFormat="1" applyFont="1" applyFill="1" applyBorder="1" applyAlignment="1" applyProtection="1">
      <alignment horizontal="center"/>
    </xf>
    <xf numFmtId="0" fontId="36" fillId="2" borderId="1" xfId="4" applyFont="1" applyFill="1" applyBorder="1" applyAlignment="1" applyProtection="1">
      <alignment horizontal="center"/>
    </xf>
    <xf numFmtId="2" fontId="36" fillId="2" borderId="8" xfId="4" applyNumberFormat="1" applyFont="1" applyFill="1" applyBorder="1" applyAlignment="1" applyProtection="1">
      <alignment horizontal="center"/>
    </xf>
    <xf numFmtId="0" fontId="75" fillId="2" borderId="0" xfId="4" applyFont="1" applyFill="1" applyBorder="1" applyAlignment="1" applyProtection="1">
      <alignment vertical="center"/>
    </xf>
    <xf numFmtId="0" fontId="67" fillId="7" borderId="2" xfId="4" applyFont="1" applyFill="1" applyBorder="1" applyAlignment="1" applyProtection="1">
      <alignment horizontal="center" vertical="center"/>
    </xf>
    <xf numFmtId="0" fontId="67" fillId="7" borderId="1" xfId="4" applyFont="1" applyFill="1" applyBorder="1" applyAlignment="1" applyProtection="1">
      <alignment horizontal="center" vertical="center"/>
    </xf>
    <xf numFmtId="0" fontId="67" fillId="7" borderId="8" xfId="4" applyFont="1" applyFill="1" applyBorder="1" applyAlignment="1" applyProtection="1">
      <alignment horizontal="center" vertical="center"/>
    </xf>
    <xf numFmtId="0" fontId="36" fillId="2" borderId="1" xfId="4" applyFont="1" applyFill="1" applyBorder="1" applyAlignment="1">
      <alignment horizontal="center"/>
    </xf>
    <xf numFmtId="0" fontId="36" fillId="8" borderId="2" xfId="4" applyFont="1" applyFill="1" applyBorder="1" applyAlignment="1" applyProtection="1">
      <alignment horizontal="left"/>
    </xf>
    <xf numFmtId="0" fontId="36" fillId="8" borderId="1" xfId="4" applyFont="1" applyFill="1" applyBorder="1" applyAlignment="1">
      <alignment horizontal="center"/>
    </xf>
    <xf numFmtId="0" fontId="36" fillId="8" borderId="1" xfId="4" applyFont="1" applyFill="1" applyBorder="1" applyAlignment="1" applyProtection="1">
      <alignment horizontal="center"/>
    </xf>
    <xf numFmtId="2" fontId="36" fillId="8" borderId="8" xfId="4" applyNumberFormat="1" applyFont="1" applyFill="1" applyBorder="1" applyAlignment="1" applyProtection="1">
      <alignment horizontal="center"/>
    </xf>
    <xf numFmtId="0" fontId="75" fillId="2" borderId="0" xfId="4" applyFont="1" applyFill="1" applyBorder="1" applyAlignment="1" applyProtection="1">
      <alignment horizontal="center" vertical="center"/>
    </xf>
    <xf numFmtId="0" fontId="76" fillId="7" borderId="2" xfId="4" applyFont="1" applyFill="1" applyBorder="1" applyAlignment="1" applyProtection="1">
      <alignment horizontal="center" vertical="center"/>
    </xf>
    <xf numFmtId="0" fontId="76" fillId="7" borderId="1" xfId="4" applyFont="1" applyFill="1" applyBorder="1" applyAlignment="1" applyProtection="1">
      <alignment horizontal="center" vertical="center"/>
    </xf>
    <xf numFmtId="0" fontId="76" fillId="7" borderId="8" xfId="4" applyFont="1" applyFill="1" applyBorder="1" applyAlignment="1" applyProtection="1">
      <alignment horizontal="center" vertical="center"/>
    </xf>
    <xf numFmtId="0" fontId="36" fillId="2" borderId="2" xfId="4" applyFont="1" applyFill="1" applyBorder="1"/>
    <xf numFmtId="0" fontId="36" fillId="8" borderId="2" xfId="4" applyFont="1" applyFill="1" applyBorder="1"/>
    <xf numFmtId="167" fontId="59" fillId="2" borderId="0" xfId="4" applyNumberFormat="1" applyFont="1" applyFill="1" applyBorder="1" applyAlignment="1">
      <alignment horizontal="center"/>
    </xf>
    <xf numFmtId="0" fontId="36" fillId="2" borderId="2" xfId="4" applyFont="1" applyFill="1" applyBorder="1" applyAlignment="1">
      <alignment horizontal="left"/>
    </xf>
    <xf numFmtId="0" fontId="36" fillId="8" borderId="2" xfId="4" applyFont="1" applyFill="1" applyBorder="1" applyAlignment="1">
      <alignment horizontal="left"/>
    </xf>
    <xf numFmtId="0" fontId="59" fillId="2" borderId="0" xfId="4" applyFont="1" applyFill="1" applyBorder="1" applyAlignment="1">
      <alignment horizontal="center"/>
    </xf>
    <xf numFmtId="0" fontId="76" fillId="7" borderId="14" xfId="4" applyFont="1" applyFill="1" applyBorder="1" applyAlignment="1" applyProtection="1">
      <alignment horizontal="center" vertical="center"/>
    </xf>
    <xf numFmtId="0" fontId="76" fillId="7" borderId="4" xfId="4" applyFont="1" applyFill="1" applyBorder="1" applyAlignment="1" applyProtection="1">
      <alignment horizontal="center" vertical="center"/>
    </xf>
    <xf numFmtId="0" fontId="76" fillId="7" borderId="15" xfId="4" applyFont="1" applyFill="1" applyBorder="1" applyAlignment="1" applyProtection="1">
      <alignment horizontal="center" vertical="center"/>
    </xf>
    <xf numFmtId="0" fontId="36" fillId="2" borderId="2" xfId="4" applyFont="1" applyFill="1" applyBorder="1" applyAlignment="1" applyProtection="1">
      <alignment horizontal="left" vertical="center"/>
    </xf>
    <xf numFmtId="0" fontId="36" fillId="0" borderId="2" xfId="4" applyFont="1" applyFill="1" applyBorder="1" applyAlignment="1">
      <alignment horizontal="left" wrapText="1"/>
    </xf>
    <xf numFmtId="0" fontId="36" fillId="0" borderId="2" xfId="4" applyFont="1" applyFill="1" applyBorder="1" applyAlignment="1">
      <alignment horizontal="left"/>
    </xf>
    <xf numFmtId="0" fontId="76" fillId="7" borderId="14" xfId="4" applyFont="1" applyFill="1" applyBorder="1" applyAlignment="1" applyProtection="1">
      <alignment horizontal="center"/>
    </xf>
    <xf numFmtId="0" fontId="76" fillId="7" borderId="4" xfId="4" applyFont="1" applyFill="1" applyBorder="1" applyAlignment="1" applyProtection="1">
      <alignment horizontal="center"/>
    </xf>
    <xf numFmtId="0" fontId="76" fillId="7" borderId="15" xfId="4" applyFont="1" applyFill="1" applyBorder="1" applyAlignment="1" applyProtection="1">
      <alignment horizontal="center"/>
    </xf>
    <xf numFmtId="0" fontId="36" fillId="2" borderId="5" xfId="4" applyFont="1" applyFill="1" applyBorder="1" applyAlignment="1" applyProtection="1">
      <alignment horizontal="left"/>
    </xf>
    <xf numFmtId="0" fontId="36" fillId="2" borderId="7" xfId="4" applyFont="1" applyFill="1" applyBorder="1" applyAlignment="1" applyProtection="1">
      <alignment horizontal="center"/>
    </xf>
    <xf numFmtId="2" fontId="36" fillId="2" borderId="77" xfId="4" applyNumberFormat="1" applyFont="1" applyFill="1" applyBorder="1" applyAlignment="1" applyProtection="1">
      <alignment horizontal="center"/>
    </xf>
    <xf numFmtId="0" fontId="77" fillId="12" borderId="1" xfId="0" applyFont="1" applyFill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43" fontId="0" fillId="0" borderId="0" xfId="0" applyNumberFormat="1"/>
    <xf numFmtId="0" fontId="0" fillId="0" borderId="1" xfId="0" applyFont="1" applyBorder="1" applyAlignment="1">
      <alignment horizontal="center" vertical="center"/>
    </xf>
    <xf numFmtId="0" fontId="79" fillId="0" borderId="1" xfId="10" applyFont="1" applyFill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/>
    </xf>
    <xf numFmtId="0" fontId="81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63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left" vertical="center"/>
    </xf>
    <xf numFmtId="0" fontId="57" fillId="0" borderId="1" xfId="0" applyFont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14" fontId="5" fillId="2" borderId="0" xfId="0" applyNumberFormat="1" applyFont="1" applyFill="1" applyBorder="1" applyAlignment="1"/>
    <xf numFmtId="14" fontId="39" fillId="2" borderId="0" xfId="0" applyNumberFormat="1" applyFont="1" applyFill="1" applyBorder="1" applyAlignment="1">
      <alignment horizontal="left"/>
    </xf>
    <xf numFmtId="0" fontId="88" fillId="0" borderId="0" xfId="0" applyFont="1" applyAlignment="1">
      <alignment horizontal="left" vertical="center" wrapText="1"/>
    </xf>
    <xf numFmtId="14" fontId="38" fillId="0" borderId="0" xfId="0" applyNumberFormat="1" applyFont="1"/>
    <xf numFmtId="0" fontId="57" fillId="8" borderId="0" xfId="0" applyFont="1" applyFill="1"/>
    <xf numFmtId="0" fontId="57" fillId="8" borderId="0" xfId="0" applyFont="1" applyFill="1" applyAlignment="1">
      <alignment horizontal="center"/>
    </xf>
    <xf numFmtId="0" fontId="73" fillId="7" borderId="1" xfId="0" applyFont="1" applyFill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/>
    </xf>
    <xf numFmtId="0" fontId="72" fillId="9" borderId="1" xfId="0" applyFont="1" applyFill="1" applyBorder="1" applyAlignment="1">
      <alignment horizontal="center" vertical="center" wrapText="1"/>
    </xf>
    <xf numFmtId="0" fontId="73" fillId="7" borderId="1" xfId="0" applyFont="1" applyFill="1" applyBorder="1" applyAlignment="1">
      <alignment horizontal="center" vertical="center"/>
    </xf>
    <xf numFmtId="0" fontId="66" fillId="7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89" fillId="0" borderId="0" xfId="0" applyFont="1" applyAlignment="1">
      <alignment horizontal="left" vertical="center"/>
    </xf>
    <xf numFmtId="0" fontId="57" fillId="0" borderId="0" xfId="0" applyFont="1" applyAlignment="1">
      <alignment horizontal="center"/>
    </xf>
    <xf numFmtId="0" fontId="57" fillId="0" borderId="0" xfId="0" applyFont="1"/>
    <xf numFmtId="0" fontId="0" fillId="0" borderId="25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90" fillId="2" borderId="1" xfId="11" applyNumberFormat="1" applyFont="1" applyFill="1" applyBorder="1" applyAlignment="1">
      <alignment horizontal="left" vertical="top" wrapText="1"/>
    </xf>
    <xf numFmtId="1" fontId="90" fillId="2" borderId="1" xfId="11" applyNumberFormat="1" applyFont="1" applyFill="1" applyBorder="1" applyAlignment="1">
      <alignment horizontal="center" vertical="top"/>
    </xf>
  </cellXfs>
  <cellStyles count="12">
    <cellStyle name="Гиперссылка" xfId="1" builtinId="8"/>
    <cellStyle name="Гиперссылка 2" xfId="9"/>
    <cellStyle name="Обычный" xfId="0" builtinId="0"/>
    <cellStyle name="Обычный 2" xfId="4"/>
    <cellStyle name="Обычный 3" xfId="10"/>
    <cellStyle name="Обычный_RAL 8017" xfId="11"/>
    <cellStyle name="Обычный_Анализ оц." xfId="3"/>
    <cellStyle name="Обычный_Лист1" xfId="8"/>
    <cellStyle name="Обычный_Среднегрузовые" xfId="2"/>
    <cellStyle name="Стиль 1" xfId="5"/>
    <cellStyle name="Финансовый 2" xfId="6"/>
    <cellStyle name="Финансовый 3" xfId="7"/>
  </cellStyles>
  <dxfs count="1">
    <dxf>
      <fill>
        <patternFill patternType="solid">
          <fgColor rgb="FFA5A5A5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3" Type="http://schemas.openxmlformats.org/officeDocument/2006/relationships/image" Target="../media/image56.jpeg"/><Relationship Id="rId7" Type="http://schemas.openxmlformats.org/officeDocument/2006/relationships/image" Target="../media/image60.emf"/><Relationship Id="rId12" Type="http://schemas.openxmlformats.org/officeDocument/2006/relationships/image" Target="../media/image64.jpeg"/><Relationship Id="rId2" Type="http://schemas.openxmlformats.org/officeDocument/2006/relationships/image" Target="../media/image51.jpeg"/><Relationship Id="rId1" Type="http://schemas.openxmlformats.org/officeDocument/2006/relationships/image" Target="../media/image48.jpeg"/><Relationship Id="rId6" Type="http://schemas.openxmlformats.org/officeDocument/2006/relationships/image" Target="../media/image59.emf"/><Relationship Id="rId11" Type="http://schemas.openxmlformats.org/officeDocument/2006/relationships/image" Target="../media/image53.png"/><Relationship Id="rId5" Type="http://schemas.openxmlformats.org/officeDocument/2006/relationships/image" Target="../media/image58.jpeg"/><Relationship Id="rId10" Type="http://schemas.openxmlformats.org/officeDocument/2006/relationships/image" Target="../media/image63.emf"/><Relationship Id="rId4" Type="http://schemas.openxmlformats.org/officeDocument/2006/relationships/image" Target="../media/image57.jpeg"/><Relationship Id="rId9" Type="http://schemas.openxmlformats.org/officeDocument/2006/relationships/image" Target="../media/image6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tiff"/><Relationship Id="rId7" Type="http://schemas.openxmlformats.org/officeDocument/2006/relationships/image" Target="../media/image17.jpeg"/><Relationship Id="rId2" Type="http://schemas.openxmlformats.org/officeDocument/2006/relationships/image" Target="../media/image12.emf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tif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pn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6" Type="http://schemas.openxmlformats.org/officeDocument/2006/relationships/image" Target="../media/image32.jpeg"/><Relationship Id="rId11" Type="http://schemas.openxmlformats.org/officeDocument/2006/relationships/image" Target="../media/image37.pn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jpeg"/><Relationship Id="rId9" Type="http://schemas.openxmlformats.org/officeDocument/2006/relationships/image" Target="../media/image3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1.jpeg"/><Relationship Id="rId1" Type="http://schemas.openxmlformats.org/officeDocument/2006/relationships/image" Target="../media/image28.jpe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3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31.jpeg"/><Relationship Id="rId1" Type="http://schemas.openxmlformats.org/officeDocument/2006/relationships/image" Target="../media/image28.jpeg"/><Relationship Id="rId4" Type="http://schemas.openxmlformats.org/officeDocument/2006/relationships/image" Target="../media/image3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jpeg"/><Relationship Id="rId7" Type="http://schemas.openxmlformats.org/officeDocument/2006/relationships/image" Target="../media/image53.pn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52.png"/><Relationship Id="rId5" Type="http://schemas.openxmlformats.org/officeDocument/2006/relationships/image" Target="../media/image51.jpeg"/><Relationship Id="rId10" Type="http://schemas.openxmlformats.org/officeDocument/2006/relationships/image" Target="../media/image39.jpeg"/><Relationship Id="rId4" Type="http://schemas.openxmlformats.org/officeDocument/2006/relationships/image" Target="../media/image50.jpeg"/><Relationship Id="rId9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135</xdr:row>
      <xdr:rowOff>38100</xdr:rowOff>
    </xdr:from>
    <xdr:to>
      <xdr:col>6</xdr:col>
      <xdr:colOff>3514725</xdr:colOff>
      <xdr:row>140</xdr:row>
      <xdr:rowOff>1</xdr:rowOff>
    </xdr:to>
    <xdr:pic>
      <xdr:nvPicPr>
        <xdr:cNvPr id="1108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8725" y="16840200"/>
          <a:ext cx="33909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169</xdr:row>
      <xdr:rowOff>9525</xdr:rowOff>
    </xdr:from>
    <xdr:to>
      <xdr:col>6</xdr:col>
      <xdr:colOff>3562350</xdr:colOff>
      <xdr:row>175</xdr:row>
      <xdr:rowOff>85725</xdr:rowOff>
    </xdr:to>
    <xdr:pic>
      <xdr:nvPicPr>
        <xdr:cNvPr id="1109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22469475"/>
          <a:ext cx="3429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651164</xdr:colOff>
      <xdr:row>188</xdr:row>
      <xdr:rowOff>40740</xdr:rowOff>
    </xdr:from>
    <xdr:to>
      <xdr:col>6</xdr:col>
      <xdr:colOff>2961409</xdr:colOff>
      <xdr:row>197</xdr:row>
      <xdr:rowOff>2049</xdr:rowOff>
    </xdr:to>
    <xdr:pic>
      <xdr:nvPicPr>
        <xdr:cNvPr id="111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9528" y="36253058"/>
          <a:ext cx="2310245" cy="149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1144732</xdr:colOff>
      <xdr:row>200</xdr:row>
      <xdr:rowOff>167987</xdr:rowOff>
    </xdr:from>
    <xdr:to>
      <xdr:col>6</xdr:col>
      <xdr:colOff>2278723</xdr:colOff>
      <xdr:row>207</xdr:row>
      <xdr:rowOff>51955</xdr:rowOff>
    </xdr:to>
    <xdr:pic>
      <xdr:nvPicPr>
        <xdr:cNvPr id="1111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3096" y="38605692"/>
          <a:ext cx="1133991" cy="1096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246</xdr:row>
      <xdr:rowOff>28575</xdr:rowOff>
    </xdr:from>
    <xdr:to>
      <xdr:col>6</xdr:col>
      <xdr:colOff>3676650</xdr:colOff>
      <xdr:row>250</xdr:row>
      <xdr:rowOff>142875</xdr:rowOff>
    </xdr:to>
    <xdr:pic>
      <xdr:nvPicPr>
        <xdr:cNvPr id="1112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35299650"/>
          <a:ext cx="36004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869374</xdr:colOff>
      <xdr:row>217</xdr:row>
      <xdr:rowOff>20783</xdr:rowOff>
    </xdr:from>
    <xdr:to>
      <xdr:col>6</xdr:col>
      <xdr:colOff>2834453</xdr:colOff>
      <xdr:row>222</xdr:row>
      <xdr:rowOff>216476</xdr:rowOff>
    </xdr:to>
    <xdr:pic>
      <xdr:nvPicPr>
        <xdr:cNvPr id="1113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7738" y="41056215"/>
          <a:ext cx="1965079" cy="1061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752475</xdr:colOff>
      <xdr:row>226</xdr:row>
      <xdr:rowOff>0</xdr:rowOff>
    </xdr:from>
    <xdr:to>
      <xdr:col>6</xdr:col>
      <xdr:colOff>2647950</xdr:colOff>
      <xdr:row>230</xdr:row>
      <xdr:rowOff>57149</xdr:rowOff>
    </xdr:to>
    <xdr:pic>
      <xdr:nvPicPr>
        <xdr:cNvPr id="1114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75" y="31880175"/>
          <a:ext cx="18954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1474644</xdr:colOff>
      <xdr:row>34</xdr:row>
      <xdr:rowOff>17318</xdr:rowOff>
    </xdr:from>
    <xdr:to>
      <xdr:col>6</xdr:col>
      <xdr:colOff>2026228</xdr:colOff>
      <xdr:row>57</xdr:row>
      <xdr:rowOff>49690</xdr:rowOff>
    </xdr:to>
    <xdr:pic>
      <xdr:nvPicPr>
        <xdr:cNvPr id="11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008" y="10425545"/>
          <a:ext cx="551584" cy="401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360218</xdr:colOff>
      <xdr:row>3</xdr:row>
      <xdr:rowOff>376670</xdr:rowOff>
    </xdr:from>
    <xdr:to>
      <xdr:col>4</xdr:col>
      <xdr:colOff>167986</xdr:colOff>
      <xdr:row>6</xdr:row>
      <xdr:rowOff>17317</xdr:rowOff>
    </xdr:to>
    <xdr:pic>
      <xdr:nvPicPr>
        <xdr:cNvPr id="11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1241" y="1216602"/>
          <a:ext cx="4457700" cy="4195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71</xdr:row>
      <xdr:rowOff>38100</xdr:rowOff>
    </xdr:from>
    <xdr:to>
      <xdr:col>6</xdr:col>
      <xdr:colOff>3514725</xdr:colOff>
      <xdr:row>76</xdr:row>
      <xdr:rowOff>2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1570" y="17113827"/>
          <a:ext cx="3390900" cy="82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133350</xdr:colOff>
      <xdr:row>105</xdr:row>
      <xdr:rowOff>9525</xdr:rowOff>
    </xdr:from>
    <xdr:to>
      <xdr:col>6</xdr:col>
      <xdr:colOff>3562350</xdr:colOff>
      <xdr:row>111</xdr:row>
      <xdr:rowOff>85726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1095" y="22973434"/>
          <a:ext cx="3429000" cy="111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1593273</xdr:colOff>
      <xdr:row>8</xdr:row>
      <xdr:rowOff>0</xdr:rowOff>
    </xdr:from>
    <xdr:to>
      <xdr:col>6</xdr:col>
      <xdr:colOff>2144857</xdr:colOff>
      <xdr:row>31</xdr:row>
      <xdr:rowOff>32372</xdr:rowOff>
    </xdr:to>
    <xdr:pic>
      <xdr:nvPicPr>
        <xdr:cNvPr id="13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1637" y="5948795"/>
          <a:ext cx="551584" cy="4015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1290205</xdr:colOff>
      <xdr:row>210</xdr:row>
      <xdr:rowOff>0</xdr:rowOff>
    </xdr:from>
    <xdr:to>
      <xdr:col>6</xdr:col>
      <xdr:colOff>2355273</xdr:colOff>
      <xdr:row>214</xdr:row>
      <xdr:rowOff>152726</xdr:rowOff>
    </xdr:to>
    <xdr:pic>
      <xdr:nvPicPr>
        <xdr:cNvPr id="14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8569" y="39996341"/>
          <a:ext cx="1065068" cy="845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95251</xdr:colOff>
      <xdr:row>0</xdr:row>
      <xdr:rowOff>85725</xdr:rowOff>
    </xdr:from>
    <xdr:to>
      <xdr:col>3</xdr:col>
      <xdr:colOff>1927413</xdr:colOff>
      <xdr:row>0</xdr:row>
      <xdr:rowOff>896471</xdr:rowOff>
    </xdr:to>
    <xdr:pic>
      <xdr:nvPicPr>
        <xdr:cNvPr id="17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1" y="85725"/>
          <a:ext cx="6381750" cy="8107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2867025</xdr:colOff>
      <xdr:row>4</xdr:row>
      <xdr:rowOff>238126</xdr:rowOff>
    </xdr:from>
    <xdr:to>
      <xdr:col>3</xdr:col>
      <xdr:colOff>1514475</xdr:colOff>
      <xdr:row>4</xdr:row>
      <xdr:rowOff>4085660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2143126"/>
          <a:ext cx="5381625" cy="3847534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1190625</xdr:colOff>
      <xdr:row>47</xdr:row>
      <xdr:rowOff>133350</xdr:rowOff>
    </xdr:from>
    <xdr:to>
      <xdr:col>3</xdr:col>
      <xdr:colOff>2505075</xdr:colOff>
      <xdr:row>47</xdr:row>
      <xdr:rowOff>1104901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711" t="18628" r="59653" b="35029"/>
        <a:stretch/>
      </xdr:blipFill>
      <xdr:spPr>
        <a:xfrm>
          <a:off x="7924800" y="17687925"/>
          <a:ext cx="1314450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72</xdr:row>
      <xdr:rowOff>76200</xdr:rowOff>
    </xdr:from>
    <xdr:to>
      <xdr:col>3</xdr:col>
      <xdr:colOff>2581275</xdr:colOff>
      <xdr:row>88</xdr:row>
      <xdr:rowOff>47625</xdr:rowOff>
    </xdr:to>
    <xdr:pic>
      <xdr:nvPicPr>
        <xdr:cNvPr id="4" name="Рисунок 3" descr="Стеллаж УС 2200x1500x700 5 полок ЛДСП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6050875"/>
          <a:ext cx="3571875" cy="3571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704851</xdr:colOff>
      <xdr:row>57</xdr:row>
      <xdr:rowOff>57151</xdr:rowOff>
    </xdr:from>
    <xdr:to>
      <xdr:col>3</xdr:col>
      <xdr:colOff>2734595</xdr:colOff>
      <xdr:row>72</xdr:row>
      <xdr:rowOff>180975</xdr:rowOff>
    </xdr:to>
    <xdr:pic>
      <xdr:nvPicPr>
        <xdr:cNvPr id="5" name="fancybox-img" descr="&amp;Scy;&amp;tcy;&amp;iecy;&amp;lcy;&amp;lcy;&amp;acy;&amp;zhcy; &amp;Ucy;&amp;Scy; 2000x600x600 4 &amp;pcy;&amp;ocy;&amp;lcy;&amp;kcy;&amp;icy; &amp;Lcy;&amp;Dcy;&amp;Scy;&amp;P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6" y="22593301"/>
          <a:ext cx="3934744" cy="35623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523875</xdr:colOff>
      <xdr:row>87</xdr:row>
      <xdr:rowOff>38100</xdr:rowOff>
    </xdr:from>
    <xdr:to>
      <xdr:col>3</xdr:col>
      <xdr:colOff>3009900</xdr:colOff>
      <xdr:row>109</xdr:row>
      <xdr:rowOff>28575</xdr:rowOff>
    </xdr:to>
    <xdr:pic>
      <xdr:nvPicPr>
        <xdr:cNvPr id="6" name="fancybox-img" descr="&amp;Scy;&amp;tcy;&amp;iecy;&amp;lcy;&amp;lcy;&amp;acy;&amp;zhcy; &amp;Ucy;&amp;Scy; 2000x1200x400 3 &amp;pcy;&amp;ocy;&amp;lcy;&amp;kcy;&amp;icy; &amp;Lcy;&amp;Dcy;&amp;Scy;&amp;Pcy;, 1 &amp;ucy;&amp;rcy;&amp;ocy;&amp;vcy;&amp;iecy;&amp;ncy;&amp;softcy; &amp;dcy;&amp;lcy;&amp;yacy; &amp;shcy;&amp;icy;&amp;n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413200"/>
          <a:ext cx="4391025" cy="43910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1181159</xdr:colOff>
      <xdr:row>8</xdr:row>
      <xdr:rowOff>176688</xdr:rowOff>
    </xdr:from>
    <xdr:to>
      <xdr:col>3</xdr:col>
      <xdr:colOff>1743075</xdr:colOff>
      <xdr:row>13</xdr:row>
      <xdr:rowOff>600074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334" y="7120413"/>
          <a:ext cx="561916" cy="22617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1412072</xdr:colOff>
      <xdr:row>46</xdr:row>
      <xdr:rowOff>137388</xdr:rowOff>
    </xdr:from>
    <xdr:to>
      <xdr:col>3</xdr:col>
      <xdr:colOff>2266949</xdr:colOff>
      <xdr:row>46</xdr:row>
      <xdr:rowOff>1118330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146247" y="16396563"/>
          <a:ext cx="854877" cy="9809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466724</xdr:colOff>
      <xdr:row>17</xdr:row>
      <xdr:rowOff>56641</xdr:rowOff>
    </xdr:from>
    <xdr:to>
      <xdr:col>3</xdr:col>
      <xdr:colOff>2905125</xdr:colOff>
      <xdr:row>25</xdr:row>
      <xdr:rowOff>171450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899" y="10191241"/>
          <a:ext cx="2438401" cy="17150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714376</xdr:colOff>
      <xdr:row>33</xdr:row>
      <xdr:rowOff>62971</xdr:rowOff>
    </xdr:from>
    <xdr:to>
      <xdr:col>3</xdr:col>
      <xdr:colOff>3152776</xdr:colOff>
      <xdr:row>37</xdr:row>
      <xdr:rowOff>28574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3474171"/>
          <a:ext cx="2438400" cy="7657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305197</xdr:colOff>
      <xdr:row>52</xdr:row>
      <xdr:rowOff>771525</xdr:rowOff>
    </xdr:from>
    <xdr:to>
      <xdr:col>3</xdr:col>
      <xdr:colOff>3543300</xdr:colOff>
      <xdr:row>53</xdr:row>
      <xdr:rowOff>342900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372" y="20345400"/>
          <a:ext cx="3238103" cy="781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38497</xdr:colOff>
      <xdr:row>52</xdr:row>
      <xdr:rowOff>428625</xdr:rowOff>
    </xdr:from>
    <xdr:to>
      <xdr:col>3</xdr:col>
      <xdr:colOff>3815112</xdr:colOff>
      <xdr:row>53</xdr:row>
      <xdr:rowOff>620730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672" y="20002500"/>
          <a:ext cx="3776615" cy="14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0</xdr:row>
      <xdr:rowOff>0</xdr:rowOff>
    </xdr:from>
    <xdr:to>
      <xdr:col>3</xdr:col>
      <xdr:colOff>476250</xdr:colOff>
      <xdr:row>0</xdr:row>
      <xdr:rowOff>923924</xdr:rowOff>
    </xdr:to>
    <xdr:pic>
      <xdr:nvPicPr>
        <xdr:cNvPr id="13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0"/>
          <a:ext cx="7115175" cy="923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2918114</xdr:colOff>
      <xdr:row>5</xdr:row>
      <xdr:rowOff>196562</xdr:rowOff>
    </xdr:from>
    <xdr:to>
      <xdr:col>3</xdr:col>
      <xdr:colOff>1021183</xdr:colOff>
      <xdr:row>5</xdr:row>
      <xdr:rowOff>4247146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13364" y="2101562"/>
          <a:ext cx="2141669" cy="4050584"/>
        </a:xfrm>
        <a:prstGeom prst="rect">
          <a:avLst/>
        </a:prstGeom>
      </xdr:spPr>
    </xdr:pic>
    <xdr:clientData/>
  </xdr:twoCellAnchor>
  <xdr:twoCellAnchor editAs="oneCell">
    <xdr:from>
      <xdr:col>5</xdr:col>
      <xdr:colOff>397566</xdr:colOff>
      <xdr:row>8</xdr:row>
      <xdr:rowOff>207064</xdr:rowOff>
    </xdr:from>
    <xdr:to>
      <xdr:col>5</xdr:col>
      <xdr:colOff>950016</xdr:colOff>
      <xdr:row>10</xdr:row>
      <xdr:rowOff>254689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26966" y="7255564"/>
          <a:ext cx="55245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24848</xdr:colOff>
      <xdr:row>20</xdr:row>
      <xdr:rowOff>140804</xdr:rowOff>
    </xdr:from>
    <xdr:to>
      <xdr:col>5</xdr:col>
      <xdr:colOff>1802362</xdr:colOff>
      <xdr:row>26</xdr:row>
      <xdr:rowOff>166314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54248" y="12761429"/>
          <a:ext cx="1777514" cy="2311510"/>
        </a:xfrm>
        <a:prstGeom prst="rect">
          <a:avLst/>
        </a:prstGeom>
      </xdr:spPr>
    </xdr:pic>
    <xdr:clientData/>
  </xdr:twoCellAnchor>
  <xdr:twoCellAnchor editAs="oneCell">
    <xdr:from>
      <xdr:col>5</xdr:col>
      <xdr:colOff>228526</xdr:colOff>
      <xdr:row>15</xdr:row>
      <xdr:rowOff>333940</xdr:rowOff>
    </xdr:from>
    <xdr:to>
      <xdr:col>5</xdr:col>
      <xdr:colOff>1853046</xdr:colOff>
      <xdr:row>17</xdr:row>
      <xdr:rowOff>84196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7926" y="10744765"/>
          <a:ext cx="1624520" cy="912306"/>
        </a:xfrm>
        <a:prstGeom prst="rect">
          <a:avLst/>
        </a:prstGeom>
      </xdr:spPr>
    </xdr:pic>
    <xdr:clientData/>
  </xdr:twoCellAnchor>
  <xdr:twoCellAnchor>
    <xdr:from>
      <xdr:col>1</xdr:col>
      <xdr:colOff>1838739</xdr:colOff>
      <xdr:row>5</xdr:row>
      <xdr:rowOff>629478</xdr:rowOff>
    </xdr:from>
    <xdr:to>
      <xdr:col>2</xdr:col>
      <xdr:colOff>77857</xdr:colOff>
      <xdr:row>5</xdr:row>
      <xdr:rowOff>1270553</xdr:rowOff>
    </xdr:to>
    <xdr:cxnSp macro="">
      <xdr:nvCxnSpPr>
        <xdr:cNvPr id="6" name="Прямая со стрелкой 5"/>
        <xdr:cNvCxnSpPr/>
      </xdr:nvCxnSpPr>
      <xdr:spPr>
        <a:xfrm>
          <a:off x="1933989" y="2534478"/>
          <a:ext cx="1220443" cy="64107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1176132</xdr:colOff>
      <xdr:row>5</xdr:row>
      <xdr:rowOff>463828</xdr:rowOff>
    </xdr:from>
    <xdr:to>
      <xdr:col>1</xdr:col>
      <xdr:colOff>2435088</xdr:colOff>
      <xdr:row>5</xdr:row>
      <xdr:rowOff>786850</xdr:rowOff>
    </xdr:to>
    <xdr:sp macro="" textlink="">
      <xdr:nvSpPr>
        <xdr:cNvPr id="7" name="Прямоугольник 6"/>
        <xdr:cNvSpPr/>
      </xdr:nvSpPr>
      <xdr:spPr>
        <a:xfrm>
          <a:off x="1271382" y="2368828"/>
          <a:ext cx="1258956" cy="3230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rgbClr val="FF0000"/>
              </a:solidFill>
            </a:rPr>
            <a:t>Стойка</a:t>
          </a:r>
        </a:p>
      </xdr:txBody>
    </xdr:sp>
    <xdr:clientData/>
  </xdr:twoCellAnchor>
  <xdr:twoCellAnchor>
    <xdr:from>
      <xdr:col>3</xdr:col>
      <xdr:colOff>595597</xdr:colOff>
      <xdr:row>5</xdr:row>
      <xdr:rowOff>268432</xdr:rowOff>
    </xdr:from>
    <xdr:to>
      <xdr:col>3</xdr:col>
      <xdr:colOff>1144821</xdr:colOff>
      <xdr:row>5</xdr:row>
      <xdr:rowOff>455168</xdr:rowOff>
    </xdr:to>
    <xdr:cxnSp macro="">
      <xdr:nvCxnSpPr>
        <xdr:cNvPr id="8" name="Прямая со стрелкой 7"/>
        <xdr:cNvCxnSpPr/>
      </xdr:nvCxnSpPr>
      <xdr:spPr>
        <a:xfrm flipH="1">
          <a:off x="4729447" y="2173432"/>
          <a:ext cx="549224" cy="18673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1209561</xdr:colOff>
      <xdr:row>5</xdr:row>
      <xdr:rowOff>156577</xdr:rowOff>
    </xdr:from>
    <xdr:to>
      <xdr:col>4</xdr:col>
      <xdr:colOff>703192</xdr:colOff>
      <xdr:row>5</xdr:row>
      <xdr:rowOff>456220</xdr:rowOff>
    </xdr:to>
    <xdr:sp macro="" textlink="">
      <xdr:nvSpPr>
        <xdr:cNvPr id="9" name="Прямоугольник 8"/>
        <xdr:cNvSpPr/>
      </xdr:nvSpPr>
      <xdr:spPr>
        <a:xfrm>
          <a:off x="5343411" y="2061577"/>
          <a:ext cx="1255756" cy="29964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rgbClr val="FF0000"/>
              </a:solidFill>
            </a:rPr>
            <a:t>Консоль </a:t>
          </a:r>
        </a:p>
      </xdr:txBody>
    </xdr:sp>
    <xdr:clientData/>
  </xdr:twoCellAnchor>
  <xdr:twoCellAnchor>
    <xdr:from>
      <xdr:col>3</xdr:col>
      <xdr:colOff>34185</xdr:colOff>
      <xdr:row>5</xdr:row>
      <xdr:rowOff>1399761</xdr:rowOff>
    </xdr:from>
    <xdr:to>
      <xdr:col>3</xdr:col>
      <xdr:colOff>1501802</xdr:colOff>
      <xdr:row>5</xdr:row>
      <xdr:rowOff>1900030</xdr:rowOff>
    </xdr:to>
    <xdr:cxnSp macro="">
      <xdr:nvCxnSpPr>
        <xdr:cNvPr id="10" name="Прямая со стрелкой 9"/>
        <xdr:cNvCxnSpPr/>
      </xdr:nvCxnSpPr>
      <xdr:spPr>
        <a:xfrm flipH="1">
          <a:off x="4168035" y="3304761"/>
          <a:ext cx="1467617" cy="500269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57073</xdr:colOff>
      <xdr:row>5</xdr:row>
      <xdr:rowOff>2302791</xdr:rowOff>
    </xdr:from>
    <xdr:to>
      <xdr:col>5</xdr:col>
      <xdr:colOff>1187425</xdr:colOff>
      <xdr:row>5</xdr:row>
      <xdr:rowOff>2610904</xdr:rowOff>
    </xdr:to>
    <xdr:sp macro="" textlink="">
      <xdr:nvSpPr>
        <xdr:cNvPr id="11" name="Прямоугольник 10"/>
        <xdr:cNvSpPr/>
      </xdr:nvSpPr>
      <xdr:spPr>
        <a:xfrm>
          <a:off x="5953048" y="4207791"/>
          <a:ext cx="1863777" cy="3081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rgbClr val="FF0000"/>
              </a:solidFill>
            </a:rPr>
            <a:t>Полка </a:t>
          </a:r>
        </a:p>
      </xdr:txBody>
    </xdr:sp>
    <xdr:clientData/>
  </xdr:twoCellAnchor>
  <xdr:twoCellAnchor>
    <xdr:from>
      <xdr:col>3</xdr:col>
      <xdr:colOff>1272134</xdr:colOff>
      <xdr:row>5</xdr:row>
      <xdr:rowOff>1125832</xdr:rowOff>
    </xdr:from>
    <xdr:to>
      <xdr:col>5</xdr:col>
      <xdr:colOff>1341707</xdr:colOff>
      <xdr:row>5</xdr:row>
      <xdr:rowOff>1579719</xdr:rowOff>
    </xdr:to>
    <xdr:sp macro="" textlink="">
      <xdr:nvSpPr>
        <xdr:cNvPr id="12" name="Прямоугольник 11"/>
        <xdr:cNvSpPr/>
      </xdr:nvSpPr>
      <xdr:spPr>
        <a:xfrm>
          <a:off x="5405984" y="3030832"/>
          <a:ext cx="2565123" cy="4538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rgbClr val="FF0000"/>
              </a:solidFill>
            </a:rPr>
            <a:t>Система раскосов</a:t>
          </a:r>
        </a:p>
      </xdr:txBody>
    </xdr:sp>
    <xdr:clientData/>
  </xdr:twoCellAnchor>
  <xdr:twoCellAnchor>
    <xdr:from>
      <xdr:col>3</xdr:col>
      <xdr:colOff>640772</xdr:colOff>
      <xdr:row>5</xdr:row>
      <xdr:rowOff>2488849</xdr:rowOff>
    </xdr:from>
    <xdr:to>
      <xdr:col>3</xdr:col>
      <xdr:colOff>1758488</xdr:colOff>
      <xdr:row>5</xdr:row>
      <xdr:rowOff>2909455</xdr:rowOff>
    </xdr:to>
    <xdr:cxnSp macro="">
      <xdr:nvCxnSpPr>
        <xdr:cNvPr id="13" name="Прямая со стрелкой 12"/>
        <xdr:cNvCxnSpPr/>
      </xdr:nvCxnSpPr>
      <xdr:spPr>
        <a:xfrm flipH="1">
          <a:off x="4774622" y="4393849"/>
          <a:ext cx="1117716" cy="42060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1875183</xdr:colOff>
      <xdr:row>5</xdr:row>
      <xdr:rowOff>2753139</xdr:rowOff>
    </xdr:from>
    <xdr:to>
      <xdr:col>2</xdr:col>
      <xdr:colOff>114301</xdr:colOff>
      <xdr:row>5</xdr:row>
      <xdr:rowOff>3394214</xdr:rowOff>
    </xdr:to>
    <xdr:cxnSp macro="">
      <xdr:nvCxnSpPr>
        <xdr:cNvPr id="14" name="Прямая со стрелкой 13"/>
        <xdr:cNvCxnSpPr/>
      </xdr:nvCxnSpPr>
      <xdr:spPr>
        <a:xfrm>
          <a:off x="1970433" y="4658139"/>
          <a:ext cx="1220443" cy="64107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1162880</xdr:colOff>
      <xdr:row>5</xdr:row>
      <xdr:rowOff>2446684</xdr:rowOff>
    </xdr:from>
    <xdr:to>
      <xdr:col>1</xdr:col>
      <xdr:colOff>2421836</xdr:colOff>
      <xdr:row>5</xdr:row>
      <xdr:rowOff>2769706</xdr:rowOff>
    </xdr:to>
    <xdr:sp macro="" textlink="">
      <xdr:nvSpPr>
        <xdr:cNvPr id="15" name="Прямоугольник 14"/>
        <xdr:cNvSpPr/>
      </xdr:nvSpPr>
      <xdr:spPr>
        <a:xfrm>
          <a:off x="1258130" y="4351684"/>
          <a:ext cx="1258956" cy="32302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400" b="1">
              <a:solidFill>
                <a:srgbClr val="FF0000"/>
              </a:solidFill>
            </a:rPr>
            <a:t>Основание</a:t>
          </a:r>
        </a:p>
      </xdr:txBody>
    </xdr:sp>
    <xdr:clientData/>
  </xdr:twoCellAnchor>
  <xdr:twoCellAnchor editAs="oneCell">
    <xdr:from>
      <xdr:col>5</xdr:col>
      <xdr:colOff>41413</xdr:colOff>
      <xdr:row>29</xdr:row>
      <xdr:rowOff>61290</xdr:rowOff>
    </xdr:from>
    <xdr:to>
      <xdr:col>5</xdr:col>
      <xdr:colOff>2018903</xdr:colOff>
      <xdr:row>31</xdr:row>
      <xdr:rowOff>143586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70813" y="16015665"/>
          <a:ext cx="1977490" cy="463296"/>
        </a:xfrm>
        <a:prstGeom prst="rect">
          <a:avLst/>
        </a:prstGeom>
      </xdr:spPr>
    </xdr:pic>
    <xdr:clientData/>
  </xdr:twoCellAnchor>
  <xdr:twoCellAnchor editAs="oneCell">
    <xdr:from>
      <xdr:col>5</xdr:col>
      <xdr:colOff>389658</xdr:colOff>
      <xdr:row>13</xdr:row>
      <xdr:rowOff>176683</xdr:rowOff>
    </xdr:from>
    <xdr:to>
      <xdr:col>5</xdr:col>
      <xdr:colOff>1685751</xdr:colOff>
      <xdr:row>14</xdr:row>
      <xdr:rowOff>606345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19058" y="9025408"/>
          <a:ext cx="1296093" cy="1144037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0</xdr:row>
      <xdr:rowOff>85725</xdr:rowOff>
    </xdr:from>
    <xdr:to>
      <xdr:col>3</xdr:col>
      <xdr:colOff>1679864</xdr:colOff>
      <xdr:row>0</xdr:row>
      <xdr:rowOff>866775</xdr:rowOff>
    </xdr:to>
    <xdr:pic>
      <xdr:nvPicPr>
        <xdr:cNvPr id="18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85725"/>
          <a:ext cx="5623214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7</xdr:row>
      <xdr:rowOff>142875</xdr:rowOff>
    </xdr:from>
    <xdr:to>
      <xdr:col>2</xdr:col>
      <xdr:colOff>514350</xdr:colOff>
      <xdr:row>20</xdr:row>
      <xdr:rowOff>219075</xdr:rowOff>
    </xdr:to>
    <xdr:pic>
      <xdr:nvPicPr>
        <xdr:cNvPr id="2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" y="2581275"/>
          <a:ext cx="1581150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979932</xdr:colOff>
      <xdr:row>16</xdr:row>
      <xdr:rowOff>47625</xdr:rowOff>
    </xdr:from>
    <xdr:to>
      <xdr:col>1</xdr:col>
      <xdr:colOff>990600</xdr:colOff>
      <xdr:row>20</xdr:row>
      <xdr:rowOff>190500</xdr:rowOff>
    </xdr:to>
    <xdr:cxnSp macro="">
      <xdr:nvCxnSpPr>
        <xdr:cNvPr id="3" name="Прямая со стрелкой 2"/>
        <xdr:cNvCxnSpPr/>
      </xdr:nvCxnSpPr>
      <xdr:spPr>
        <a:xfrm flipV="1">
          <a:off x="1208532" y="4914900"/>
          <a:ext cx="10668" cy="914400"/>
        </a:xfrm>
        <a:prstGeom prst="straightConnector1">
          <a:avLst/>
        </a:prstGeom>
        <a:ln w="12700" cmpd="sng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962025</xdr:colOff>
      <xdr:row>15</xdr:row>
      <xdr:rowOff>57150</xdr:rowOff>
    </xdr:from>
    <xdr:to>
      <xdr:col>3</xdr:col>
      <xdr:colOff>295275</xdr:colOff>
      <xdr:row>19</xdr:row>
      <xdr:rowOff>19051</xdr:rowOff>
    </xdr:to>
    <xdr:cxnSp macro="">
      <xdr:nvCxnSpPr>
        <xdr:cNvPr id="4" name="Прямая соединительная линия 3"/>
        <xdr:cNvCxnSpPr/>
      </xdr:nvCxnSpPr>
      <xdr:spPr>
        <a:xfrm flipV="1">
          <a:off x="1190625" y="4733925"/>
          <a:ext cx="1724025" cy="7239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15</xdr:row>
      <xdr:rowOff>28576</xdr:rowOff>
    </xdr:from>
    <xdr:to>
      <xdr:col>5</xdr:col>
      <xdr:colOff>266700</xdr:colOff>
      <xdr:row>15</xdr:row>
      <xdr:rowOff>28576</xdr:rowOff>
    </xdr:to>
    <xdr:cxnSp macro="">
      <xdr:nvCxnSpPr>
        <xdr:cNvPr id="5" name="Прямая соединительная линия 4"/>
        <xdr:cNvCxnSpPr/>
      </xdr:nvCxnSpPr>
      <xdr:spPr>
        <a:xfrm>
          <a:off x="2876550" y="4705351"/>
          <a:ext cx="12858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419100</xdr:colOff>
      <xdr:row>6</xdr:row>
      <xdr:rowOff>104775</xdr:rowOff>
    </xdr:from>
    <xdr:to>
      <xdr:col>9</xdr:col>
      <xdr:colOff>514350</xdr:colOff>
      <xdr:row>20</xdr:row>
      <xdr:rowOff>381000</xdr:rowOff>
    </xdr:to>
    <xdr:pic>
      <xdr:nvPicPr>
        <xdr:cNvPr id="6" name="Рисунок 1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10150" y="2352675"/>
          <a:ext cx="330517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</xdr:row>
      <xdr:rowOff>190500</xdr:rowOff>
    </xdr:from>
    <xdr:to>
      <xdr:col>11</xdr:col>
      <xdr:colOff>180975</xdr:colOff>
      <xdr:row>21</xdr:row>
      <xdr:rowOff>2238375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4300" y="6467475"/>
          <a:ext cx="964882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32808</xdr:rowOff>
    </xdr:from>
    <xdr:to>
      <xdr:col>7</xdr:col>
      <xdr:colOff>633369</xdr:colOff>
      <xdr:row>1</xdr:row>
      <xdr:rowOff>889000</xdr:rowOff>
    </xdr:to>
    <xdr:pic>
      <xdr:nvPicPr>
        <xdr:cNvPr id="8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6333" y="180975"/>
          <a:ext cx="5544036" cy="856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0</xdr:colOff>
      <xdr:row>3</xdr:row>
      <xdr:rowOff>1619250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52650"/>
          <a:ext cx="95821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119063</xdr:colOff>
      <xdr:row>0</xdr:row>
      <xdr:rowOff>85725</xdr:rowOff>
    </xdr:from>
    <xdr:to>
      <xdr:col>3</xdr:col>
      <xdr:colOff>1404938</xdr:colOff>
      <xdr:row>0</xdr:row>
      <xdr:rowOff>866775</xdr:rowOff>
    </xdr:to>
    <xdr:pic>
      <xdr:nvPicPr>
        <xdr:cNvPr id="4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063" y="85725"/>
          <a:ext cx="5762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200025</xdr:rowOff>
    </xdr:from>
    <xdr:to>
      <xdr:col>4</xdr:col>
      <xdr:colOff>1038225</xdr:colOff>
      <xdr:row>4</xdr:row>
      <xdr:rowOff>4276725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" y="1952625"/>
          <a:ext cx="8858250" cy="407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133350</xdr:rowOff>
    </xdr:from>
    <xdr:to>
      <xdr:col>1</xdr:col>
      <xdr:colOff>2390775</xdr:colOff>
      <xdr:row>0</xdr:row>
      <xdr:rowOff>790575</xdr:rowOff>
    </xdr:to>
    <xdr:pic>
      <xdr:nvPicPr>
        <xdr:cNvPr id="3" name="Рисунок 16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1450" y="133350"/>
          <a:ext cx="23907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0</xdr:row>
      <xdr:rowOff>85725</xdr:rowOff>
    </xdr:from>
    <xdr:to>
      <xdr:col>1</xdr:col>
      <xdr:colOff>5076825</xdr:colOff>
      <xdr:row>0</xdr:row>
      <xdr:rowOff>866775</xdr:rowOff>
    </xdr:to>
    <xdr:pic>
      <xdr:nvPicPr>
        <xdr:cNvPr id="4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85725"/>
          <a:ext cx="5153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67234</xdr:colOff>
      <xdr:row>4</xdr:row>
      <xdr:rowOff>297517</xdr:rowOff>
    </xdr:from>
    <xdr:to>
      <xdr:col>6</xdr:col>
      <xdr:colOff>1257777</xdr:colOff>
      <xdr:row>4</xdr:row>
      <xdr:rowOff>1501589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709" y="4278967"/>
          <a:ext cx="1190543" cy="1204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94130</xdr:colOff>
      <xdr:row>8</xdr:row>
      <xdr:rowOff>298636</xdr:rowOff>
    </xdr:from>
    <xdr:to>
      <xdr:col>6</xdr:col>
      <xdr:colOff>1176617</xdr:colOff>
      <xdr:row>8</xdr:row>
      <xdr:rowOff>1357068</xdr:rowOff>
    </xdr:to>
    <xdr:pic>
      <xdr:nvPicPr>
        <xdr:cNvPr id="3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8605" y="11366686"/>
          <a:ext cx="1082487" cy="105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89648</xdr:colOff>
      <xdr:row>12</xdr:row>
      <xdr:rowOff>50427</xdr:rowOff>
    </xdr:from>
    <xdr:to>
      <xdr:col>6</xdr:col>
      <xdr:colOff>1239057</xdr:colOff>
      <xdr:row>12</xdr:row>
      <xdr:rowOff>1176616</xdr:rowOff>
    </xdr:to>
    <xdr:pic>
      <xdr:nvPicPr>
        <xdr:cNvPr id="4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4123" y="18624177"/>
          <a:ext cx="1149409" cy="1126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50986</xdr:colOff>
      <xdr:row>5</xdr:row>
      <xdr:rowOff>290795</xdr:rowOff>
    </xdr:from>
    <xdr:to>
      <xdr:col>6</xdr:col>
      <xdr:colOff>1237094</xdr:colOff>
      <xdr:row>5</xdr:row>
      <xdr:rowOff>1490383</xdr:rowOff>
    </xdr:to>
    <xdr:pic>
      <xdr:nvPicPr>
        <xdr:cNvPr id="5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5461" y="6129620"/>
          <a:ext cx="1186108" cy="1199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71718</xdr:colOff>
      <xdr:row>6</xdr:row>
      <xdr:rowOff>294154</xdr:rowOff>
    </xdr:from>
    <xdr:to>
      <xdr:col>6</xdr:col>
      <xdr:colOff>1245534</xdr:colOff>
      <xdr:row>6</xdr:row>
      <xdr:rowOff>1467970</xdr:rowOff>
    </xdr:to>
    <xdr:pic>
      <xdr:nvPicPr>
        <xdr:cNvPr id="6" name="Рисунок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6193" y="7885579"/>
          <a:ext cx="1173816" cy="1173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73399</xdr:colOff>
      <xdr:row>7</xdr:row>
      <xdr:rowOff>359710</xdr:rowOff>
    </xdr:from>
    <xdr:to>
      <xdr:col>6</xdr:col>
      <xdr:colOff>1232647</xdr:colOff>
      <xdr:row>7</xdr:row>
      <xdr:rowOff>1532132</xdr:rowOff>
    </xdr:to>
    <xdr:pic>
      <xdr:nvPicPr>
        <xdr:cNvPr id="7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874" y="9741835"/>
          <a:ext cx="1159248" cy="1172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115421</xdr:colOff>
      <xdr:row>9</xdr:row>
      <xdr:rowOff>68916</xdr:rowOff>
    </xdr:from>
    <xdr:to>
      <xdr:col>6</xdr:col>
      <xdr:colOff>1214949</xdr:colOff>
      <xdr:row>9</xdr:row>
      <xdr:rowOff>1131793</xdr:rowOff>
    </xdr:to>
    <xdr:pic>
      <xdr:nvPicPr>
        <xdr:cNvPr id="8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9896" y="13013391"/>
          <a:ext cx="1099528" cy="1062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52668</xdr:colOff>
      <xdr:row>10</xdr:row>
      <xdr:rowOff>340098</xdr:rowOff>
    </xdr:from>
    <xdr:to>
      <xdr:col>6</xdr:col>
      <xdr:colOff>1254208</xdr:colOff>
      <xdr:row>10</xdr:row>
      <xdr:rowOff>1501587</xdr:rowOff>
    </xdr:to>
    <xdr:pic>
      <xdr:nvPicPr>
        <xdr:cNvPr id="9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7143" y="15160998"/>
          <a:ext cx="1201540" cy="116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73959</xdr:colOff>
      <xdr:row>11</xdr:row>
      <xdr:rowOff>366432</xdr:rowOff>
    </xdr:from>
    <xdr:to>
      <xdr:col>6</xdr:col>
      <xdr:colOff>1225074</xdr:colOff>
      <xdr:row>11</xdr:row>
      <xdr:rowOff>1479176</xdr:rowOff>
    </xdr:to>
    <xdr:pic>
      <xdr:nvPicPr>
        <xdr:cNvPr id="10" name="Рисунок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434" y="17063757"/>
          <a:ext cx="1151115" cy="1112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105896</xdr:colOff>
      <xdr:row>13</xdr:row>
      <xdr:rowOff>69478</xdr:rowOff>
    </xdr:from>
    <xdr:to>
      <xdr:col>6</xdr:col>
      <xdr:colOff>1270382</xdr:colOff>
      <xdr:row>13</xdr:row>
      <xdr:rowOff>1199030</xdr:rowOff>
    </xdr:to>
    <xdr:pic>
      <xdr:nvPicPr>
        <xdr:cNvPr id="11" name="Рисунок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0371" y="20662528"/>
          <a:ext cx="1164486" cy="1129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40342</xdr:colOff>
      <xdr:row>14</xdr:row>
      <xdr:rowOff>416859</xdr:rowOff>
    </xdr:from>
    <xdr:to>
      <xdr:col>6</xdr:col>
      <xdr:colOff>1204830</xdr:colOff>
      <xdr:row>14</xdr:row>
      <xdr:rowOff>1546412</xdr:rowOff>
    </xdr:to>
    <xdr:pic>
      <xdr:nvPicPr>
        <xdr:cNvPr id="12" name="Рисунок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4817" y="23029209"/>
          <a:ext cx="1164488" cy="1129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99732</xdr:colOff>
      <xdr:row>15</xdr:row>
      <xdr:rowOff>285751</xdr:rowOff>
    </xdr:from>
    <xdr:to>
      <xdr:col>6</xdr:col>
      <xdr:colOff>1226095</xdr:colOff>
      <xdr:row>15</xdr:row>
      <xdr:rowOff>1378323</xdr:rowOff>
    </xdr:to>
    <xdr:pic>
      <xdr:nvPicPr>
        <xdr:cNvPr id="13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4207" y="24917401"/>
          <a:ext cx="1126363" cy="1092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20</xdr:row>
      <xdr:rowOff>54347</xdr:rowOff>
    </xdr:from>
    <xdr:to>
      <xdr:col>6</xdr:col>
      <xdr:colOff>1053352</xdr:colOff>
      <xdr:row>20</xdr:row>
      <xdr:rowOff>1300600</xdr:rowOff>
    </xdr:to>
    <xdr:pic>
      <xdr:nvPicPr>
        <xdr:cNvPr id="14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32753672"/>
          <a:ext cx="872377" cy="1246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21</xdr:row>
      <xdr:rowOff>32497</xdr:rowOff>
    </xdr:from>
    <xdr:to>
      <xdr:col>6</xdr:col>
      <xdr:colOff>1086970</xdr:colOff>
      <xdr:row>22</xdr:row>
      <xdr:rowOff>82923</xdr:rowOff>
    </xdr:to>
    <xdr:pic>
      <xdr:nvPicPr>
        <xdr:cNvPr id="15" name="Рисунок 4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34131997"/>
          <a:ext cx="905995" cy="12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186021</xdr:colOff>
      <xdr:row>22</xdr:row>
      <xdr:rowOff>31375</xdr:rowOff>
    </xdr:from>
    <xdr:to>
      <xdr:col>6</xdr:col>
      <xdr:colOff>1019735</xdr:colOff>
      <xdr:row>23</xdr:row>
      <xdr:rowOff>68190</xdr:rowOff>
    </xdr:to>
    <xdr:pic>
      <xdr:nvPicPr>
        <xdr:cNvPr id="16" name="Рисунок 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496" y="35378650"/>
          <a:ext cx="833714" cy="1189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254935</xdr:colOff>
      <xdr:row>23</xdr:row>
      <xdr:rowOff>93569</xdr:rowOff>
    </xdr:from>
    <xdr:to>
      <xdr:col>6</xdr:col>
      <xdr:colOff>1098176</xdr:colOff>
      <xdr:row>23</xdr:row>
      <xdr:rowOff>1298200</xdr:rowOff>
    </xdr:to>
    <xdr:pic>
      <xdr:nvPicPr>
        <xdr:cNvPr id="17" name="Рисунок 4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9410" y="36593369"/>
          <a:ext cx="843241" cy="1204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99172</xdr:colOff>
      <xdr:row>25</xdr:row>
      <xdr:rowOff>59389</xdr:rowOff>
    </xdr:from>
    <xdr:to>
      <xdr:col>6</xdr:col>
      <xdr:colOff>1120588</xdr:colOff>
      <xdr:row>25</xdr:row>
      <xdr:rowOff>960092</xdr:rowOff>
    </xdr:to>
    <xdr:pic>
      <xdr:nvPicPr>
        <xdr:cNvPr id="18" name="Рисунок 5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413" t="18980" r="2156" b="6554"/>
        <a:stretch>
          <a:fillRect/>
        </a:stretch>
      </xdr:blipFill>
      <xdr:spPr bwMode="auto">
        <a:xfrm>
          <a:off x="9233647" y="39226189"/>
          <a:ext cx="1021416" cy="900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78442</xdr:colOff>
      <xdr:row>24</xdr:row>
      <xdr:rowOff>123266</xdr:rowOff>
    </xdr:from>
    <xdr:to>
      <xdr:col>6</xdr:col>
      <xdr:colOff>1158596</xdr:colOff>
      <xdr:row>24</xdr:row>
      <xdr:rowOff>1075766</xdr:rowOff>
    </xdr:to>
    <xdr:pic>
      <xdr:nvPicPr>
        <xdr:cNvPr id="19" name="Рисунок 5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413" t="18980" r="2156" b="6554"/>
        <a:stretch>
          <a:fillRect/>
        </a:stretch>
      </xdr:blipFill>
      <xdr:spPr bwMode="auto">
        <a:xfrm>
          <a:off x="9212917" y="38099441"/>
          <a:ext cx="1080154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44825</xdr:colOff>
      <xdr:row>26</xdr:row>
      <xdr:rowOff>291353</xdr:rowOff>
    </xdr:from>
    <xdr:to>
      <xdr:col>6</xdr:col>
      <xdr:colOff>1238885</xdr:colOff>
      <xdr:row>26</xdr:row>
      <xdr:rowOff>1299882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79300" y="40648778"/>
          <a:ext cx="1194060" cy="1008529"/>
        </a:xfrm>
        <a:prstGeom prst="rect">
          <a:avLst/>
        </a:prstGeom>
      </xdr:spPr>
    </xdr:pic>
    <xdr:clientData/>
  </xdr:twoCellAnchor>
  <xdr:twoCellAnchor editAs="oneCell">
    <xdr:from>
      <xdr:col>6</xdr:col>
      <xdr:colOff>67236</xdr:colOff>
      <xdr:row>16</xdr:row>
      <xdr:rowOff>134471</xdr:rowOff>
    </xdr:from>
    <xdr:to>
      <xdr:col>6</xdr:col>
      <xdr:colOff>1247336</xdr:colOff>
      <xdr:row>16</xdr:row>
      <xdr:rowOff>1860176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01711" y="26785421"/>
          <a:ext cx="1180100" cy="1725705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</xdr:colOff>
      <xdr:row>17</xdr:row>
      <xdr:rowOff>89647</xdr:rowOff>
    </xdr:from>
    <xdr:to>
      <xdr:col>6</xdr:col>
      <xdr:colOff>1224923</xdr:colOff>
      <xdr:row>18</xdr:row>
      <xdr:rowOff>481852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179298" y="28759897"/>
          <a:ext cx="1180100" cy="1725705"/>
        </a:xfrm>
        <a:prstGeom prst="rect">
          <a:avLst/>
        </a:prstGeom>
      </xdr:spPr>
    </xdr:pic>
    <xdr:clientData/>
  </xdr:twoCellAnchor>
  <xdr:twoCellAnchor editAs="oneCell">
    <xdr:from>
      <xdr:col>6</xdr:col>
      <xdr:colOff>67236</xdr:colOff>
      <xdr:row>18</xdr:row>
      <xdr:rowOff>156882</xdr:rowOff>
    </xdr:from>
    <xdr:to>
      <xdr:col>6</xdr:col>
      <xdr:colOff>1247336</xdr:colOff>
      <xdr:row>19</xdr:row>
      <xdr:rowOff>493057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01711" y="30160632"/>
          <a:ext cx="1180100" cy="1726825"/>
        </a:xfrm>
        <a:prstGeom prst="rect">
          <a:avLst/>
        </a:prstGeom>
      </xdr:spPr>
    </xdr:pic>
    <xdr:clientData/>
  </xdr:twoCellAnchor>
  <xdr:twoCellAnchor editAs="oneCell">
    <xdr:from>
      <xdr:col>6</xdr:col>
      <xdr:colOff>67236</xdr:colOff>
      <xdr:row>19</xdr:row>
      <xdr:rowOff>156882</xdr:rowOff>
    </xdr:from>
    <xdr:to>
      <xdr:col>6</xdr:col>
      <xdr:colOff>1247336</xdr:colOff>
      <xdr:row>20</xdr:row>
      <xdr:rowOff>582705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201711" y="31551282"/>
          <a:ext cx="1180100" cy="1730748"/>
        </a:xfrm>
        <a:prstGeom prst="rect">
          <a:avLst/>
        </a:prstGeom>
      </xdr:spPr>
    </xdr:pic>
    <xdr:clientData/>
  </xdr:twoCellAnchor>
  <xdr:twoCellAnchor>
    <xdr:from>
      <xdr:col>1</xdr:col>
      <xdr:colOff>145676</xdr:colOff>
      <xdr:row>0</xdr:row>
      <xdr:rowOff>0</xdr:rowOff>
    </xdr:from>
    <xdr:to>
      <xdr:col>5</xdr:col>
      <xdr:colOff>1557618</xdr:colOff>
      <xdr:row>0</xdr:row>
      <xdr:rowOff>1008529</xdr:rowOff>
    </xdr:to>
    <xdr:pic>
      <xdr:nvPicPr>
        <xdr:cNvPr id="25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5251" y="0"/>
          <a:ext cx="6907867" cy="1008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94130</xdr:colOff>
      <xdr:row>8</xdr:row>
      <xdr:rowOff>354667</xdr:rowOff>
    </xdr:from>
    <xdr:to>
      <xdr:col>6</xdr:col>
      <xdr:colOff>1176617</xdr:colOff>
      <xdr:row>8</xdr:row>
      <xdr:rowOff>1413099</xdr:rowOff>
    </xdr:to>
    <xdr:pic>
      <xdr:nvPicPr>
        <xdr:cNvPr id="2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7180" y="11527492"/>
          <a:ext cx="1082487" cy="105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93010</xdr:colOff>
      <xdr:row>9</xdr:row>
      <xdr:rowOff>337857</xdr:rowOff>
    </xdr:from>
    <xdr:to>
      <xdr:col>6</xdr:col>
      <xdr:colOff>1192538</xdr:colOff>
      <xdr:row>9</xdr:row>
      <xdr:rowOff>1400734</xdr:rowOff>
    </xdr:to>
    <xdr:pic>
      <xdr:nvPicPr>
        <xdr:cNvPr id="3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6060" y="13587132"/>
          <a:ext cx="1099528" cy="1062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52669</xdr:colOff>
      <xdr:row>10</xdr:row>
      <xdr:rowOff>295275</xdr:rowOff>
    </xdr:from>
    <xdr:to>
      <xdr:col>6</xdr:col>
      <xdr:colOff>1254209</xdr:colOff>
      <xdr:row>10</xdr:row>
      <xdr:rowOff>1456764</xdr:rowOff>
    </xdr:to>
    <xdr:pic>
      <xdr:nvPicPr>
        <xdr:cNvPr id="4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5719" y="15621000"/>
          <a:ext cx="1201540" cy="116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73959</xdr:colOff>
      <xdr:row>11</xdr:row>
      <xdr:rowOff>321609</xdr:rowOff>
    </xdr:from>
    <xdr:to>
      <xdr:col>6</xdr:col>
      <xdr:colOff>1225074</xdr:colOff>
      <xdr:row>11</xdr:row>
      <xdr:rowOff>1434353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7009" y="17723784"/>
          <a:ext cx="1151115" cy="1112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89648</xdr:colOff>
      <xdr:row>4</xdr:row>
      <xdr:rowOff>56030</xdr:rowOff>
    </xdr:from>
    <xdr:to>
      <xdr:col>7</xdr:col>
      <xdr:colOff>1144725</xdr:colOff>
      <xdr:row>4</xdr:row>
      <xdr:rowOff>1770530</xdr:rowOff>
    </xdr:to>
    <xdr:pic>
      <xdr:nvPicPr>
        <xdr:cNvPr id="6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7623" y="3599330"/>
          <a:ext cx="1055077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67236</xdr:colOff>
      <xdr:row>5</xdr:row>
      <xdr:rowOff>56029</xdr:rowOff>
    </xdr:from>
    <xdr:to>
      <xdr:col>7</xdr:col>
      <xdr:colOff>1187824</xdr:colOff>
      <xdr:row>5</xdr:row>
      <xdr:rowOff>1876985</xdr:rowOff>
    </xdr:to>
    <xdr:pic>
      <xdr:nvPicPr>
        <xdr:cNvPr id="7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5211" y="5532904"/>
          <a:ext cx="1120588" cy="1820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22412</xdr:colOff>
      <xdr:row>6</xdr:row>
      <xdr:rowOff>22413</xdr:rowOff>
    </xdr:from>
    <xdr:to>
      <xdr:col>7</xdr:col>
      <xdr:colOff>1143000</xdr:colOff>
      <xdr:row>7</xdr:row>
      <xdr:rowOff>61634</xdr:rowOff>
    </xdr:to>
    <xdr:pic>
      <xdr:nvPicPr>
        <xdr:cNvPr id="8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387" y="7528113"/>
          <a:ext cx="1120588" cy="1820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44822</xdr:colOff>
      <xdr:row>7</xdr:row>
      <xdr:rowOff>67235</xdr:rowOff>
    </xdr:from>
    <xdr:to>
      <xdr:col>7</xdr:col>
      <xdr:colOff>1165410</xdr:colOff>
      <xdr:row>8</xdr:row>
      <xdr:rowOff>5602</xdr:rowOff>
    </xdr:to>
    <xdr:pic>
      <xdr:nvPicPr>
        <xdr:cNvPr id="9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2797" y="9354110"/>
          <a:ext cx="1120588" cy="1824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593911</xdr:colOff>
      <xdr:row>17</xdr:row>
      <xdr:rowOff>56030</xdr:rowOff>
    </xdr:from>
    <xdr:to>
      <xdr:col>6</xdr:col>
      <xdr:colOff>813289</xdr:colOff>
      <xdr:row>17</xdr:row>
      <xdr:rowOff>1479176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9756961" y="28335755"/>
          <a:ext cx="219378" cy="1423146"/>
        </a:xfrm>
        <a:prstGeom prst="rect">
          <a:avLst/>
        </a:prstGeom>
      </xdr:spPr>
    </xdr:pic>
    <xdr:clientData/>
  </xdr:twoCellAnchor>
  <xdr:twoCellAnchor editAs="oneCell">
    <xdr:from>
      <xdr:col>6</xdr:col>
      <xdr:colOff>549089</xdr:colOff>
      <xdr:row>16</xdr:row>
      <xdr:rowOff>78441</xdr:rowOff>
    </xdr:from>
    <xdr:to>
      <xdr:col>6</xdr:col>
      <xdr:colOff>810971</xdr:colOff>
      <xdr:row>16</xdr:row>
      <xdr:rowOff>1456765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2139" y="26834166"/>
          <a:ext cx="261882" cy="1378324"/>
        </a:xfrm>
        <a:prstGeom prst="rect">
          <a:avLst/>
        </a:prstGeom>
      </xdr:spPr>
    </xdr:pic>
    <xdr:clientData/>
  </xdr:twoCellAnchor>
  <xdr:twoCellAnchor editAs="oneCell">
    <xdr:from>
      <xdr:col>6</xdr:col>
      <xdr:colOff>56029</xdr:colOff>
      <xdr:row>12</xdr:row>
      <xdr:rowOff>56029</xdr:rowOff>
    </xdr:from>
    <xdr:to>
      <xdr:col>6</xdr:col>
      <xdr:colOff>1127712</xdr:colOff>
      <xdr:row>13</xdr:row>
      <xdr:rowOff>123265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19079" y="19534654"/>
          <a:ext cx="1071683" cy="1886511"/>
        </a:xfrm>
        <a:prstGeom prst="rect">
          <a:avLst/>
        </a:prstGeom>
      </xdr:spPr>
    </xdr:pic>
    <xdr:clientData/>
  </xdr:twoCellAnchor>
  <xdr:twoCellAnchor editAs="oneCell">
    <xdr:from>
      <xdr:col>6</xdr:col>
      <xdr:colOff>67235</xdr:colOff>
      <xdr:row>13</xdr:row>
      <xdr:rowOff>100853</xdr:rowOff>
    </xdr:from>
    <xdr:to>
      <xdr:col>6</xdr:col>
      <xdr:colOff>1138918</xdr:colOff>
      <xdr:row>14</xdr:row>
      <xdr:rowOff>168089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30285" y="21398753"/>
          <a:ext cx="1071683" cy="1886511"/>
        </a:xfrm>
        <a:prstGeom prst="rect">
          <a:avLst/>
        </a:prstGeom>
      </xdr:spPr>
    </xdr:pic>
    <xdr:clientData/>
  </xdr:twoCellAnchor>
  <xdr:twoCellAnchor editAs="oneCell">
    <xdr:from>
      <xdr:col>6</xdr:col>
      <xdr:colOff>112059</xdr:colOff>
      <xdr:row>14</xdr:row>
      <xdr:rowOff>22412</xdr:rowOff>
    </xdr:from>
    <xdr:to>
      <xdr:col>6</xdr:col>
      <xdr:colOff>1183742</xdr:colOff>
      <xdr:row>15</xdr:row>
      <xdr:rowOff>89649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75109" y="23139587"/>
          <a:ext cx="1071683" cy="1886512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100853</xdr:colOff>
      <xdr:row>15</xdr:row>
      <xdr:rowOff>22412</xdr:rowOff>
    </xdr:from>
    <xdr:to>
      <xdr:col>6</xdr:col>
      <xdr:colOff>1172536</xdr:colOff>
      <xdr:row>16</xdr:row>
      <xdr:rowOff>89648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63903" y="24958862"/>
          <a:ext cx="1071683" cy="1886511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134471</xdr:colOff>
      <xdr:row>4</xdr:row>
      <xdr:rowOff>67236</xdr:rowOff>
    </xdr:from>
    <xdr:to>
      <xdr:col>6</xdr:col>
      <xdr:colOff>1122381</xdr:colOff>
      <xdr:row>4</xdr:row>
      <xdr:rowOff>1770530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97521" y="3610536"/>
          <a:ext cx="987910" cy="1703294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134471</xdr:colOff>
      <xdr:row>5</xdr:row>
      <xdr:rowOff>78441</xdr:rowOff>
    </xdr:from>
    <xdr:to>
      <xdr:col>6</xdr:col>
      <xdr:colOff>1122381</xdr:colOff>
      <xdr:row>5</xdr:row>
      <xdr:rowOff>1781735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97521" y="5555316"/>
          <a:ext cx="987910" cy="1703294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134471</xdr:colOff>
      <xdr:row>6</xdr:row>
      <xdr:rowOff>100853</xdr:rowOff>
    </xdr:from>
    <xdr:to>
      <xdr:col>6</xdr:col>
      <xdr:colOff>1122381</xdr:colOff>
      <xdr:row>7</xdr:row>
      <xdr:rowOff>22412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97521" y="7606553"/>
          <a:ext cx="987910" cy="1702734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134470</xdr:colOff>
      <xdr:row>7</xdr:row>
      <xdr:rowOff>123265</xdr:rowOff>
    </xdr:from>
    <xdr:to>
      <xdr:col>6</xdr:col>
      <xdr:colOff>1122380</xdr:colOff>
      <xdr:row>7</xdr:row>
      <xdr:rowOff>1826559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97520" y="9410140"/>
          <a:ext cx="987910" cy="1703294"/>
        </a:xfrm>
        <a:prstGeom prst="rect">
          <a:avLst/>
        </a:prstGeom>
      </xdr:spPr>
    </xdr:pic>
    <xdr:clientData/>
  </xdr:twoCellAnchor>
  <xdr:twoCellAnchor>
    <xdr:from>
      <xdr:col>1</xdr:col>
      <xdr:colOff>67234</xdr:colOff>
      <xdr:row>0</xdr:row>
      <xdr:rowOff>0</xdr:rowOff>
    </xdr:from>
    <xdr:to>
      <xdr:col>5</xdr:col>
      <xdr:colOff>1479176</xdr:colOff>
      <xdr:row>0</xdr:row>
      <xdr:rowOff>1008529</xdr:rowOff>
    </xdr:to>
    <xdr:pic>
      <xdr:nvPicPr>
        <xdr:cNvPr id="20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809" y="0"/>
          <a:ext cx="7231717" cy="1008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127748</xdr:colOff>
      <xdr:row>8</xdr:row>
      <xdr:rowOff>365872</xdr:rowOff>
    </xdr:from>
    <xdr:to>
      <xdr:col>7</xdr:col>
      <xdr:colOff>1210235</xdr:colOff>
      <xdr:row>8</xdr:row>
      <xdr:rowOff>1424304</xdr:rowOff>
    </xdr:to>
    <xdr:pic>
      <xdr:nvPicPr>
        <xdr:cNvPr id="2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9798" y="11043397"/>
          <a:ext cx="1082487" cy="105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93010</xdr:colOff>
      <xdr:row>9</xdr:row>
      <xdr:rowOff>337857</xdr:rowOff>
    </xdr:from>
    <xdr:to>
      <xdr:col>7</xdr:col>
      <xdr:colOff>1192538</xdr:colOff>
      <xdr:row>9</xdr:row>
      <xdr:rowOff>1400734</xdr:rowOff>
    </xdr:to>
    <xdr:pic>
      <xdr:nvPicPr>
        <xdr:cNvPr id="3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5060" y="12767982"/>
          <a:ext cx="1099528" cy="1062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52669</xdr:colOff>
      <xdr:row>10</xdr:row>
      <xdr:rowOff>295275</xdr:rowOff>
    </xdr:from>
    <xdr:to>
      <xdr:col>7</xdr:col>
      <xdr:colOff>1254209</xdr:colOff>
      <xdr:row>10</xdr:row>
      <xdr:rowOff>1456764</xdr:rowOff>
    </xdr:to>
    <xdr:pic>
      <xdr:nvPicPr>
        <xdr:cNvPr id="4" name="Рисунок 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4719" y="14801850"/>
          <a:ext cx="1201540" cy="1161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73959</xdr:colOff>
      <xdr:row>11</xdr:row>
      <xdr:rowOff>321609</xdr:rowOff>
    </xdr:from>
    <xdr:to>
      <xdr:col>7</xdr:col>
      <xdr:colOff>1225074</xdr:colOff>
      <xdr:row>11</xdr:row>
      <xdr:rowOff>1434353</xdr:rowOff>
    </xdr:to>
    <xdr:pic>
      <xdr:nvPicPr>
        <xdr:cNvPr id="5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6009" y="16904634"/>
          <a:ext cx="1151115" cy="1112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246531</xdr:colOff>
      <xdr:row>4</xdr:row>
      <xdr:rowOff>89648</xdr:rowOff>
    </xdr:from>
    <xdr:to>
      <xdr:col>7</xdr:col>
      <xdr:colOff>1050203</xdr:colOff>
      <xdr:row>4</xdr:row>
      <xdr:rowOff>1804148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28581" y="3566273"/>
          <a:ext cx="803672" cy="1714500"/>
        </a:xfrm>
        <a:prstGeom prst="rect">
          <a:avLst/>
        </a:prstGeom>
      </xdr:spPr>
    </xdr:pic>
    <xdr:clientData/>
  </xdr:twoCellAnchor>
  <xdr:twoCellAnchor editAs="oneCell">
    <xdr:from>
      <xdr:col>7</xdr:col>
      <xdr:colOff>235323</xdr:colOff>
      <xdr:row>5</xdr:row>
      <xdr:rowOff>44823</xdr:rowOff>
    </xdr:from>
    <xdr:to>
      <xdr:col>7</xdr:col>
      <xdr:colOff>1038995</xdr:colOff>
      <xdr:row>5</xdr:row>
      <xdr:rowOff>1759323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17373" y="5455023"/>
          <a:ext cx="803672" cy="1714500"/>
        </a:xfrm>
        <a:prstGeom prst="rect">
          <a:avLst/>
        </a:prstGeom>
      </xdr:spPr>
    </xdr:pic>
    <xdr:clientData/>
  </xdr:twoCellAnchor>
  <xdr:twoCellAnchor editAs="oneCell">
    <xdr:from>
      <xdr:col>7</xdr:col>
      <xdr:colOff>242047</xdr:colOff>
      <xdr:row>6</xdr:row>
      <xdr:rowOff>62752</xdr:rowOff>
    </xdr:from>
    <xdr:to>
      <xdr:col>7</xdr:col>
      <xdr:colOff>1045719</xdr:colOff>
      <xdr:row>6</xdr:row>
      <xdr:rowOff>1777252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24097" y="7235077"/>
          <a:ext cx="803672" cy="1714500"/>
        </a:xfrm>
        <a:prstGeom prst="rect">
          <a:avLst/>
        </a:prstGeom>
      </xdr:spPr>
    </xdr:pic>
    <xdr:clientData/>
  </xdr:twoCellAnchor>
  <xdr:twoCellAnchor editAs="oneCell">
    <xdr:from>
      <xdr:col>7</xdr:col>
      <xdr:colOff>224118</xdr:colOff>
      <xdr:row>7</xdr:row>
      <xdr:rowOff>100853</xdr:rowOff>
    </xdr:from>
    <xdr:to>
      <xdr:col>7</xdr:col>
      <xdr:colOff>1027790</xdr:colOff>
      <xdr:row>8</xdr:row>
      <xdr:rowOff>89647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06168" y="9054353"/>
          <a:ext cx="803672" cy="1712819"/>
        </a:xfrm>
        <a:prstGeom prst="rect">
          <a:avLst/>
        </a:prstGeom>
      </xdr:spPr>
    </xdr:pic>
    <xdr:clientData/>
  </xdr:twoCellAnchor>
  <xdr:twoCellAnchor>
    <xdr:from>
      <xdr:col>1</xdr:col>
      <xdr:colOff>89647</xdr:colOff>
      <xdr:row>0</xdr:row>
      <xdr:rowOff>0</xdr:rowOff>
    </xdr:from>
    <xdr:to>
      <xdr:col>6</xdr:col>
      <xdr:colOff>90768</xdr:colOff>
      <xdr:row>1</xdr:row>
      <xdr:rowOff>44823</xdr:rowOff>
    </xdr:to>
    <xdr:pic>
      <xdr:nvPicPr>
        <xdr:cNvPr id="10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265" y="0"/>
          <a:ext cx="5581650" cy="840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1510670</xdr:colOff>
      <xdr:row>8</xdr:row>
      <xdr:rowOff>43961</xdr:rowOff>
    </xdr:from>
    <xdr:to>
      <xdr:col>3</xdr:col>
      <xdr:colOff>2146788</xdr:colOff>
      <xdr:row>14</xdr:row>
      <xdr:rowOff>249934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3870" b="61515"/>
        <a:stretch/>
      </xdr:blipFill>
      <xdr:spPr>
        <a:xfrm>
          <a:off x="8025770" y="7311536"/>
          <a:ext cx="636118" cy="1444223"/>
        </a:xfrm>
        <a:prstGeom prst="rect">
          <a:avLst/>
        </a:prstGeom>
      </xdr:spPr>
    </xdr:pic>
    <xdr:clientData/>
  </xdr:twoCellAnchor>
  <xdr:twoCellAnchor editAs="oneCell">
    <xdr:from>
      <xdr:col>1</xdr:col>
      <xdr:colOff>173130</xdr:colOff>
      <xdr:row>4</xdr:row>
      <xdr:rowOff>157442</xdr:rowOff>
    </xdr:from>
    <xdr:to>
      <xdr:col>3</xdr:col>
      <xdr:colOff>1759883</xdr:colOff>
      <xdr:row>5</xdr:row>
      <xdr:rowOff>38414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380" y="2062442"/>
          <a:ext cx="5339603" cy="444344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18</xdr:row>
      <xdr:rowOff>114300</xdr:rowOff>
    </xdr:from>
    <xdr:to>
      <xdr:col>3</xdr:col>
      <xdr:colOff>3828481</xdr:colOff>
      <xdr:row>23</xdr:row>
      <xdr:rowOff>197096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1" y="9582150"/>
          <a:ext cx="3771330" cy="1082921"/>
        </a:xfrm>
        <a:prstGeom prst="rect">
          <a:avLst/>
        </a:prstGeom>
      </xdr:spPr>
    </xdr:pic>
    <xdr:clientData/>
  </xdr:twoCellAnchor>
  <xdr:twoCellAnchor editAs="oneCell">
    <xdr:from>
      <xdr:col>3</xdr:col>
      <xdr:colOff>305562</xdr:colOff>
      <xdr:row>40</xdr:row>
      <xdr:rowOff>133350</xdr:rowOff>
    </xdr:from>
    <xdr:to>
      <xdr:col>4</xdr:col>
      <xdr:colOff>0</xdr:colOff>
      <xdr:row>44</xdr:row>
      <xdr:rowOff>152341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0662" y="14077950"/>
          <a:ext cx="3599688" cy="819091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971550</xdr:colOff>
      <xdr:row>67</xdr:row>
      <xdr:rowOff>114299</xdr:rowOff>
    </xdr:from>
    <xdr:to>
      <xdr:col>3</xdr:col>
      <xdr:colOff>2286000</xdr:colOff>
      <xdr:row>67</xdr:row>
      <xdr:rowOff>1085850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711" t="18628" r="59653" b="35029"/>
        <a:stretch/>
      </xdr:blipFill>
      <xdr:spPr>
        <a:xfrm>
          <a:off x="7486650" y="20583524"/>
          <a:ext cx="1314450" cy="971551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809624</xdr:colOff>
      <xdr:row>68</xdr:row>
      <xdr:rowOff>38101</xdr:rowOff>
    </xdr:from>
    <xdr:to>
      <xdr:col>3</xdr:col>
      <xdr:colOff>2448243</xdr:colOff>
      <xdr:row>73</xdr:row>
      <xdr:rowOff>87923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21621751"/>
          <a:ext cx="1638619" cy="1049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52435</xdr:colOff>
      <xdr:row>74</xdr:row>
      <xdr:rowOff>600075</xdr:rowOff>
    </xdr:from>
    <xdr:to>
      <xdr:col>3</xdr:col>
      <xdr:colOff>3829050</xdr:colOff>
      <xdr:row>75</xdr:row>
      <xdr:rowOff>791620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7535" y="23383875"/>
          <a:ext cx="3776615" cy="140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1136406</xdr:colOff>
      <xdr:row>66</xdr:row>
      <xdr:rowOff>60962</xdr:rowOff>
    </xdr:from>
    <xdr:to>
      <xdr:col>3</xdr:col>
      <xdr:colOff>2022231</xdr:colOff>
      <xdr:row>66</xdr:row>
      <xdr:rowOff>992475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1506" y="19453862"/>
          <a:ext cx="885825" cy="931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1623561</xdr:colOff>
      <xdr:row>79</xdr:row>
      <xdr:rowOff>128867</xdr:rowOff>
    </xdr:from>
    <xdr:to>
      <xdr:col>3</xdr:col>
      <xdr:colOff>2092483</xdr:colOff>
      <xdr:row>90</xdr:row>
      <xdr:rowOff>123266</xdr:rowOff>
    </xdr:to>
    <xdr:pic>
      <xdr:nvPicPr>
        <xdr:cNvPr id="10" name="fancybox-img" descr="&amp;Scy;&amp;tcy;&amp;iecy;&amp;lcy;&amp;lcy;&amp;acy;&amp;zhcy; &amp;Ucy;&amp;Scy; 1800x1800x800 4 &amp;pcy;&amp;ocy;&amp;lcy;&amp;kcy;&amp;i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661" y="25874942"/>
          <a:ext cx="2373922" cy="22327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245969</xdr:colOff>
      <xdr:row>0</xdr:row>
      <xdr:rowOff>0</xdr:rowOff>
    </xdr:from>
    <xdr:to>
      <xdr:col>3</xdr:col>
      <xdr:colOff>626969</xdr:colOff>
      <xdr:row>1</xdr:row>
      <xdr:rowOff>89646</xdr:rowOff>
    </xdr:to>
    <xdr:pic>
      <xdr:nvPicPr>
        <xdr:cNvPr id="11" name="Рисунок 0" descr="Лого Стеллажные констр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5969" y="0"/>
          <a:ext cx="6902824" cy="1019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70"/>
  <sheetViews>
    <sheetView zoomScale="85" zoomScaleNormal="85" workbookViewId="0">
      <selection activeCell="A264" sqref="A264:G264"/>
    </sheetView>
  </sheetViews>
  <sheetFormatPr defaultColWidth="9.140625" defaultRowHeight="14.1" customHeight="1"/>
  <cols>
    <col min="1" max="1" width="28.28515625" style="2" customWidth="1"/>
    <col min="2" max="2" width="11.28515625" style="2" customWidth="1"/>
    <col min="3" max="3" width="28.7109375" style="2" customWidth="1"/>
    <col min="4" max="4" width="41" style="2" customWidth="1"/>
    <col min="5" max="5" width="11.42578125" style="2" customWidth="1"/>
    <col min="6" max="6" width="10.140625" style="2" customWidth="1"/>
    <col min="7" max="7" width="55.42578125" style="2" customWidth="1"/>
    <col min="8" max="8" width="42.42578125" style="2" customWidth="1"/>
    <col min="9" max="16384" width="9.140625" style="2"/>
  </cols>
  <sheetData>
    <row r="1" spans="1:15" ht="78" customHeight="1">
      <c r="A1" s="90"/>
      <c r="B1" s="91"/>
      <c r="C1" s="91"/>
      <c r="D1" s="91"/>
      <c r="E1" s="91"/>
      <c r="F1" s="91"/>
      <c r="G1" s="92"/>
      <c r="H1" s="81"/>
      <c r="I1" s="75"/>
      <c r="J1" s="75"/>
      <c r="K1" s="75"/>
      <c r="L1" s="75"/>
      <c r="M1" s="93"/>
      <c r="N1" s="93"/>
      <c r="O1" s="93"/>
    </row>
    <row r="2" spans="1:15" ht="39.75" customHeight="1">
      <c r="A2" s="94" t="s">
        <v>181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5" s="26" customFormat="1" ht="33" customHeight="1">
      <c r="A3" s="96" t="s">
        <v>180</v>
      </c>
      <c r="B3" s="97"/>
      <c r="C3" s="97"/>
      <c r="D3" s="97"/>
      <c r="E3" s="97"/>
      <c r="F3" s="97"/>
      <c r="G3" s="97"/>
      <c r="H3" s="97"/>
      <c r="I3" s="82"/>
      <c r="J3" s="83"/>
      <c r="K3" s="82"/>
      <c r="L3" s="83"/>
      <c r="M3" s="82"/>
      <c r="N3" s="83"/>
      <c r="O3" s="84"/>
    </row>
    <row r="4" spans="1:15" s="26" customFormat="1" ht="333.75" customHeight="1">
      <c r="A4" s="34"/>
      <c r="B4" s="77"/>
      <c r="C4" s="77"/>
      <c r="D4" s="76"/>
      <c r="E4" s="64"/>
      <c r="F4" s="64"/>
    </row>
    <row r="5" spans="1:15" s="27" customFormat="1" ht="12" customHeight="1">
      <c r="A5" s="109"/>
      <c r="B5" s="109"/>
      <c r="C5" s="109"/>
      <c r="D5" s="108" t="s">
        <v>169</v>
      </c>
      <c r="E5" s="108"/>
      <c r="F5" s="108"/>
    </row>
    <row r="6" spans="1:15" s="28" customFormat="1" ht="12" customHeight="1" thickBot="1">
      <c r="E6" s="110"/>
      <c r="F6" s="110"/>
    </row>
    <row r="7" spans="1:15" ht="20.25" customHeight="1" thickBot="1">
      <c r="A7" s="111" t="s">
        <v>175</v>
      </c>
      <c r="B7" s="112"/>
      <c r="C7" s="113"/>
      <c r="D7" s="113"/>
      <c r="E7" s="113"/>
      <c r="F7" s="114"/>
      <c r="G7" s="85"/>
    </row>
    <row r="8" spans="1:15" ht="14.1" customHeight="1" thickBot="1">
      <c r="A8" s="35" t="s">
        <v>0</v>
      </c>
      <c r="B8" s="36" t="s">
        <v>3</v>
      </c>
      <c r="C8" s="37"/>
      <c r="D8" s="37" t="s">
        <v>1</v>
      </c>
      <c r="E8" s="65" t="s">
        <v>8</v>
      </c>
      <c r="F8" s="66" t="s">
        <v>9</v>
      </c>
      <c r="G8" s="38"/>
    </row>
    <row r="9" spans="1:15" ht="14.1" customHeight="1">
      <c r="A9" s="4" t="s">
        <v>63</v>
      </c>
      <c r="B9" s="5" t="s">
        <v>4</v>
      </c>
      <c r="C9" s="18"/>
      <c r="D9" s="118" t="s">
        <v>179</v>
      </c>
      <c r="E9" s="18">
        <v>979</v>
      </c>
      <c r="F9" s="31">
        <v>6.15</v>
      </c>
      <c r="G9" s="45"/>
    </row>
    <row r="10" spans="1:15" ht="14.1" customHeight="1">
      <c r="A10" s="4" t="s">
        <v>64</v>
      </c>
      <c r="B10" s="5" t="s">
        <v>4</v>
      </c>
      <c r="C10" s="18"/>
      <c r="D10" s="118"/>
      <c r="E10" s="18">
        <v>1007</v>
      </c>
      <c r="F10" s="31">
        <v>6.4020000000000001</v>
      </c>
      <c r="G10" s="45"/>
    </row>
    <row r="11" spans="1:15" ht="14.1" customHeight="1">
      <c r="A11" s="4" t="s">
        <v>65</v>
      </c>
      <c r="B11" s="5" t="s">
        <v>4</v>
      </c>
      <c r="C11" s="18"/>
      <c r="D11" s="118"/>
      <c r="E11" s="18">
        <v>1036</v>
      </c>
      <c r="F11" s="31">
        <v>6.6619999999999999</v>
      </c>
      <c r="G11" s="45"/>
    </row>
    <row r="12" spans="1:15" ht="14.1" customHeight="1">
      <c r="A12" s="4" t="s">
        <v>66</v>
      </c>
      <c r="B12" s="5" t="s">
        <v>4</v>
      </c>
      <c r="C12" s="18"/>
      <c r="D12" s="118"/>
      <c r="E12" s="19">
        <v>1069</v>
      </c>
      <c r="F12" s="31">
        <v>6.9269999999999996</v>
      </c>
      <c r="G12" s="45"/>
    </row>
    <row r="13" spans="1:15" ht="14.1" customHeight="1">
      <c r="A13" s="4" t="s">
        <v>67</v>
      </c>
      <c r="B13" s="5" t="s">
        <v>4</v>
      </c>
      <c r="C13" s="18"/>
      <c r="D13" s="118"/>
      <c r="E13" s="19">
        <v>1099</v>
      </c>
      <c r="F13" s="31">
        <v>7.1950000000000003</v>
      </c>
      <c r="G13" s="45"/>
    </row>
    <row r="14" spans="1:15" ht="14.1" customHeight="1">
      <c r="A14" s="4" t="s">
        <v>68</v>
      </c>
      <c r="B14" s="5" t="s">
        <v>4</v>
      </c>
      <c r="C14" s="18"/>
      <c r="D14" s="118"/>
      <c r="E14" s="19">
        <v>1163</v>
      </c>
      <c r="F14" s="31">
        <v>7.742</v>
      </c>
      <c r="G14" s="45"/>
    </row>
    <row r="15" spans="1:15" ht="14.1" customHeight="1">
      <c r="A15" s="4" t="s">
        <v>70</v>
      </c>
      <c r="B15" s="5" t="s">
        <v>4</v>
      </c>
      <c r="C15" s="18"/>
      <c r="D15" s="118"/>
      <c r="E15" s="19">
        <v>1275</v>
      </c>
      <c r="F15" s="31">
        <v>8.1289999999999996</v>
      </c>
      <c r="G15" s="45"/>
    </row>
    <row r="16" spans="1:15" ht="14.1" customHeight="1">
      <c r="A16" s="4" t="s">
        <v>69</v>
      </c>
      <c r="B16" s="5" t="s">
        <v>4</v>
      </c>
      <c r="C16" s="18"/>
      <c r="D16" s="118"/>
      <c r="E16" s="19">
        <v>1307</v>
      </c>
      <c r="F16" s="31">
        <v>8.4179999999999993</v>
      </c>
      <c r="G16" s="45"/>
    </row>
    <row r="17" spans="1:7" ht="14.1" customHeight="1">
      <c r="A17" s="4" t="s">
        <v>71</v>
      </c>
      <c r="B17" s="5" t="s">
        <v>4</v>
      </c>
      <c r="C17" s="18"/>
      <c r="D17" s="118"/>
      <c r="E17" s="19">
        <v>1341</v>
      </c>
      <c r="F17" s="31">
        <v>8.7210000000000001</v>
      </c>
      <c r="G17" s="45"/>
    </row>
    <row r="18" spans="1:7" ht="14.1" customHeight="1">
      <c r="A18" s="4" t="s">
        <v>74</v>
      </c>
      <c r="B18" s="5" t="s">
        <v>4</v>
      </c>
      <c r="C18" s="18"/>
      <c r="D18" s="118"/>
      <c r="E18" s="19">
        <v>1380</v>
      </c>
      <c r="F18" s="31">
        <v>9.0329999999999995</v>
      </c>
      <c r="G18" s="45"/>
    </row>
    <row r="19" spans="1:7" ht="14.1" customHeight="1">
      <c r="A19" s="4" t="s">
        <v>73</v>
      </c>
      <c r="B19" s="5" t="s">
        <v>4</v>
      </c>
      <c r="C19" s="18"/>
      <c r="D19" s="118"/>
      <c r="E19" s="19">
        <v>1416</v>
      </c>
      <c r="F19" s="31">
        <v>9.3529999999999998</v>
      </c>
      <c r="G19" s="45"/>
    </row>
    <row r="20" spans="1:7" ht="14.1" customHeight="1">
      <c r="A20" s="4" t="s">
        <v>72</v>
      </c>
      <c r="B20" s="5" t="s">
        <v>4</v>
      </c>
      <c r="C20" s="18"/>
      <c r="D20" s="118"/>
      <c r="E20" s="19">
        <v>1493</v>
      </c>
      <c r="F20" s="31">
        <v>10.013</v>
      </c>
      <c r="G20" s="45"/>
    </row>
    <row r="21" spans="1:7" ht="14.1" customHeight="1">
      <c r="A21" s="4" t="s">
        <v>75</v>
      </c>
      <c r="B21" s="5" t="s">
        <v>4</v>
      </c>
      <c r="C21" s="18"/>
      <c r="D21" s="118"/>
      <c r="E21" s="19">
        <v>1626</v>
      </c>
      <c r="F21" s="31">
        <v>10.413</v>
      </c>
      <c r="G21" s="45"/>
    </row>
    <row r="22" spans="1:7" ht="14.1" customHeight="1">
      <c r="A22" s="4" t="s">
        <v>76</v>
      </c>
      <c r="B22" s="5" t="s">
        <v>4</v>
      </c>
      <c r="C22" s="18"/>
      <c r="D22" s="118"/>
      <c r="E22" s="19">
        <v>1670</v>
      </c>
      <c r="F22" s="31">
        <v>10.81</v>
      </c>
      <c r="G22" s="45"/>
    </row>
    <row r="23" spans="1:7" ht="14.1" customHeight="1">
      <c r="A23" s="4" t="s">
        <v>77</v>
      </c>
      <c r="B23" s="5" t="s">
        <v>4</v>
      </c>
      <c r="C23" s="18"/>
      <c r="D23" s="118"/>
      <c r="E23" s="19">
        <v>1717</v>
      </c>
      <c r="F23" s="31">
        <v>11.228999999999999</v>
      </c>
      <c r="G23" s="45"/>
    </row>
    <row r="24" spans="1:7" ht="14.1" customHeight="1">
      <c r="A24" s="4" t="s">
        <v>78</v>
      </c>
      <c r="B24" s="5" t="s">
        <v>4</v>
      </c>
      <c r="C24" s="18"/>
      <c r="D24" s="118"/>
      <c r="E24" s="19">
        <v>1771</v>
      </c>
      <c r="F24" s="31">
        <v>11.661</v>
      </c>
      <c r="G24" s="45"/>
    </row>
    <row r="25" spans="1:7" ht="14.1" customHeight="1">
      <c r="A25" s="4" t="s">
        <v>79</v>
      </c>
      <c r="B25" s="5" t="s">
        <v>4</v>
      </c>
      <c r="C25" s="18"/>
      <c r="D25" s="118"/>
      <c r="E25" s="19">
        <v>1821</v>
      </c>
      <c r="F25" s="31">
        <v>12.105</v>
      </c>
      <c r="G25" s="45"/>
    </row>
    <row r="26" spans="1:7" ht="14.1" customHeight="1">
      <c r="A26" s="4" t="s">
        <v>80</v>
      </c>
      <c r="B26" s="5" t="s">
        <v>4</v>
      </c>
      <c r="C26" s="18"/>
      <c r="D26" s="118"/>
      <c r="E26" s="19">
        <v>1928</v>
      </c>
      <c r="F26" s="31">
        <v>13.023</v>
      </c>
      <c r="G26" s="45"/>
    </row>
    <row r="27" spans="1:7" ht="14.1" customHeight="1">
      <c r="A27" s="4" t="s">
        <v>81</v>
      </c>
      <c r="B27" s="5" t="s">
        <v>4</v>
      </c>
      <c r="C27" s="18"/>
      <c r="D27" s="118"/>
      <c r="E27" s="19">
        <v>1889</v>
      </c>
      <c r="F27" s="31">
        <v>12.103</v>
      </c>
      <c r="G27" s="45"/>
    </row>
    <row r="28" spans="1:7" ht="14.1" customHeight="1">
      <c r="A28" s="4" t="s">
        <v>82</v>
      </c>
      <c r="B28" s="5" t="s">
        <v>4</v>
      </c>
      <c r="C28" s="18"/>
      <c r="D28" s="118"/>
      <c r="E28" s="19">
        <v>1941</v>
      </c>
      <c r="F28" s="31">
        <v>12.571999999999999</v>
      </c>
      <c r="G28" s="45"/>
    </row>
    <row r="29" spans="1:7" ht="14.1" customHeight="1">
      <c r="A29" s="4" t="s">
        <v>83</v>
      </c>
      <c r="B29" s="5" t="s">
        <v>4</v>
      </c>
      <c r="C29" s="18"/>
      <c r="D29" s="118"/>
      <c r="E29" s="19">
        <v>1996</v>
      </c>
      <c r="F29" s="31">
        <v>13.063000000000001</v>
      </c>
      <c r="G29" s="45"/>
    </row>
    <row r="30" spans="1:7" ht="14.1" customHeight="1">
      <c r="A30" s="4" t="s">
        <v>84</v>
      </c>
      <c r="B30" s="5" t="s">
        <v>4</v>
      </c>
      <c r="C30" s="18"/>
      <c r="D30" s="118"/>
      <c r="E30" s="19">
        <v>2059</v>
      </c>
      <c r="F30" s="31">
        <v>13.567</v>
      </c>
      <c r="G30" s="45"/>
    </row>
    <row r="31" spans="1:7" ht="14.1" customHeight="1">
      <c r="A31" s="4" t="s">
        <v>85</v>
      </c>
      <c r="B31" s="5" t="s">
        <v>4</v>
      </c>
      <c r="C31" s="18"/>
      <c r="D31" s="118"/>
      <c r="E31" s="19">
        <v>2117</v>
      </c>
      <c r="F31" s="31">
        <v>14.084</v>
      </c>
      <c r="G31" s="45"/>
    </row>
    <row r="32" spans="1:7" ht="14.1" customHeight="1">
      <c r="A32" s="4" t="s">
        <v>86</v>
      </c>
      <c r="B32" s="5" t="s">
        <v>4</v>
      </c>
      <c r="C32" s="18"/>
      <c r="D32" s="118"/>
      <c r="E32" s="19">
        <v>2241</v>
      </c>
      <c r="F32" s="31">
        <v>15.146000000000001</v>
      </c>
      <c r="G32" s="45"/>
    </row>
    <row r="33" spans="1:7" ht="19.5" customHeight="1" thickBot="1">
      <c r="A33" s="111" t="s">
        <v>174</v>
      </c>
      <c r="B33" s="112"/>
      <c r="C33" s="113"/>
      <c r="D33" s="113"/>
      <c r="E33" s="113"/>
      <c r="F33" s="114"/>
      <c r="G33" s="86"/>
    </row>
    <row r="34" spans="1:7" ht="14.1" customHeight="1" thickBot="1">
      <c r="A34" s="35" t="s">
        <v>0</v>
      </c>
      <c r="B34" s="36" t="s">
        <v>3</v>
      </c>
      <c r="C34" s="37"/>
      <c r="D34" s="37" t="s">
        <v>1</v>
      </c>
      <c r="E34" s="65" t="s">
        <v>8</v>
      </c>
      <c r="F34" s="66" t="s">
        <v>9</v>
      </c>
      <c r="G34" s="38"/>
    </row>
    <row r="35" spans="1:7" ht="14.1" customHeight="1">
      <c r="A35" s="4" t="s">
        <v>12</v>
      </c>
      <c r="B35" s="5" t="s">
        <v>4</v>
      </c>
      <c r="C35" s="47"/>
      <c r="D35" s="123" t="s">
        <v>179</v>
      </c>
      <c r="E35" s="19">
        <v>2553</v>
      </c>
      <c r="F35" s="31">
        <v>16.497</v>
      </c>
      <c r="G35" s="29"/>
    </row>
    <row r="36" spans="1:7" ht="14.1" customHeight="1">
      <c r="A36" s="4" t="s">
        <v>16</v>
      </c>
      <c r="B36" s="5" t="s">
        <v>4</v>
      </c>
      <c r="C36" s="47"/>
      <c r="D36" s="123"/>
      <c r="E36" s="19">
        <v>2609</v>
      </c>
      <c r="F36" s="31">
        <v>17.003</v>
      </c>
      <c r="G36" s="29"/>
    </row>
    <row r="37" spans="1:7" ht="14.1" customHeight="1">
      <c r="A37" s="4" t="s">
        <v>20</v>
      </c>
      <c r="B37" s="5" t="s">
        <v>4</v>
      </c>
      <c r="C37" s="47"/>
      <c r="D37" s="123"/>
      <c r="E37" s="19">
        <v>2669</v>
      </c>
      <c r="F37" s="31">
        <v>17.54</v>
      </c>
      <c r="G37" s="29"/>
    </row>
    <row r="38" spans="1:7" ht="14.1" customHeight="1">
      <c r="A38" s="4" t="s">
        <v>24</v>
      </c>
      <c r="B38" s="5" t="s">
        <v>4</v>
      </c>
      <c r="C38" s="47"/>
      <c r="D38" s="123"/>
      <c r="E38" s="19">
        <v>2738</v>
      </c>
      <c r="F38" s="31">
        <v>18.088000000000001</v>
      </c>
      <c r="G38" s="29"/>
    </row>
    <row r="39" spans="1:7" ht="14.1" customHeight="1">
      <c r="A39" s="4" t="s">
        <v>28</v>
      </c>
      <c r="B39" s="5" t="s">
        <v>4</v>
      </c>
      <c r="C39" s="47"/>
      <c r="D39" s="123"/>
      <c r="E39" s="19">
        <v>2802</v>
      </c>
      <c r="F39" s="31">
        <v>18.657</v>
      </c>
      <c r="G39" s="29"/>
    </row>
    <row r="40" spans="1:7" ht="14.1" customHeight="1">
      <c r="A40" s="4" t="s">
        <v>32</v>
      </c>
      <c r="B40" s="5" t="s">
        <v>4</v>
      </c>
      <c r="C40" s="47"/>
      <c r="D40" s="123"/>
      <c r="E40" s="52">
        <v>2939</v>
      </c>
      <c r="F40" s="51">
        <v>19.832999999999998</v>
      </c>
      <c r="G40" s="29"/>
    </row>
    <row r="41" spans="1:7" ht="14.1" customHeight="1">
      <c r="A41" s="4" t="s">
        <v>13</v>
      </c>
      <c r="B41" s="5" t="s">
        <v>4</v>
      </c>
      <c r="C41" s="47"/>
      <c r="D41" s="123"/>
      <c r="E41" s="52">
        <v>2956</v>
      </c>
      <c r="F41" s="51">
        <v>19.126000000000001</v>
      </c>
      <c r="G41" s="29"/>
    </row>
    <row r="42" spans="1:7" ht="14.1" customHeight="1">
      <c r="A42" s="4" t="s">
        <v>17</v>
      </c>
      <c r="B42" s="5" t="s">
        <v>4</v>
      </c>
      <c r="C42" s="47"/>
      <c r="D42" s="123"/>
      <c r="E42" s="19">
        <v>3024</v>
      </c>
      <c r="F42" s="31">
        <v>19.739999999999998</v>
      </c>
      <c r="G42" s="29"/>
    </row>
    <row r="43" spans="1:7" ht="14.1" customHeight="1">
      <c r="A43" s="4" t="s">
        <v>21</v>
      </c>
      <c r="B43" s="5" t="s">
        <v>4</v>
      </c>
      <c r="C43" s="47"/>
      <c r="D43" s="123"/>
      <c r="E43" s="19">
        <v>3097</v>
      </c>
      <c r="F43" s="31">
        <v>20.39</v>
      </c>
      <c r="G43" s="29"/>
    </row>
    <row r="44" spans="1:7" ht="14.1" customHeight="1">
      <c r="A44" s="4" t="s">
        <v>25</v>
      </c>
      <c r="B44" s="5" t="s">
        <v>4</v>
      </c>
      <c r="C44" s="47"/>
      <c r="D44" s="123"/>
      <c r="E44" s="19">
        <v>3181</v>
      </c>
      <c r="F44" s="31">
        <v>21.061</v>
      </c>
      <c r="G44" s="29"/>
    </row>
    <row r="45" spans="1:7" ht="14.1" customHeight="1">
      <c r="A45" s="4" t="s">
        <v>29</v>
      </c>
      <c r="B45" s="5" t="s">
        <v>4</v>
      </c>
      <c r="C45" s="47"/>
      <c r="D45" s="123"/>
      <c r="E45" s="20">
        <v>3259</v>
      </c>
      <c r="F45" s="50">
        <v>21.754000000000001</v>
      </c>
      <c r="G45" s="29"/>
    </row>
    <row r="46" spans="1:7" ht="14.1" customHeight="1">
      <c r="A46" s="4" t="s">
        <v>33</v>
      </c>
      <c r="B46" s="5" t="s">
        <v>4</v>
      </c>
      <c r="C46" s="47"/>
      <c r="D46" s="123"/>
      <c r="E46" s="19">
        <v>3426</v>
      </c>
      <c r="F46" s="31">
        <v>23.187999999999999</v>
      </c>
      <c r="G46" s="29"/>
    </row>
    <row r="47" spans="1:7" ht="14.1" customHeight="1">
      <c r="A47" s="4" t="s">
        <v>14</v>
      </c>
      <c r="B47" s="5" t="s">
        <v>4</v>
      </c>
      <c r="C47" s="47"/>
      <c r="D47" s="123"/>
      <c r="E47" s="19">
        <v>3273</v>
      </c>
      <c r="F47" s="31">
        <v>21.161000000000001</v>
      </c>
      <c r="G47" s="29"/>
    </row>
    <row r="48" spans="1:7" ht="14.1" customHeight="1">
      <c r="A48" s="4" t="s">
        <v>18</v>
      </c>
      <c r="B48" s="5" t="s">
        <v>4</v>
      </c>
      <c r="C48" s="47"/>
      <c r="D48" s="123"/>
      <c r="E48" s="19">
        <v>3349</v>
      </c>
      <c r="F48" s="31">
        <v>21.847000000000001</v>
      </c>
      <c r="G48" s="29"/>
    </row>
    <row r="49" spans="1:10" ht="14.1" customHeight="1">
      <c r="A49" s="4" t="s">
        <v>22</v>
      </c>
      <c r="B49" s="5" t="s">
        <v>4</v>
      </c>
      <c r="C49" s="47"/>
      <c r="D49" s="123"/>
      <c r="E49" s="19">
        <v>3430</v>
      </c>
      <c r="F49" s="31">
        <v>22.57</v>
      </c>
      <c r="G49" s="29"/>
    </row>
    <row r="50" spans="1:10" ht="14.1" customHeight="1">
      <c r="A50" s="4" t="s">
        <v>26</v>
      </c>
      <c r="B50" s="5" t="s">
        <v>4</v>
      </c>
      <c r="C50" s="47"/>
      <c r="D50" s="123"/>
      <c r="E50" s="19">
        <v>3523</v>
      </c>
      <c r="F50" s="31">
        <v>23.312999999999999</v>
      </c>
      <c r="G50" s="29"/>
    </row>
    <row r="51" spans="1:10" ht="14.1" customHeight="1">
      <c r="A51" s="4" t="s">
        <v>30</v>
      </c>
      <c r="B51" s="5" t="s">
        <v>4</v>
      </c>
      <c r="C51" s="47"/>
      <c r="D51" s="123"/>
      <c r="E51" s="20">
        <v>3609</v>
      </c>
      <c r="F51" s="50">
        <v>24.077999999999999</v>
      </c>
      <c r="G51" s="29"/>
    </row>
    <row r="52" spans="1:10" ht="14.1" customHeight="1">
      <c r="A52" s="4" t="s">
        <v>34</v>
      </c>
      <c r="B52" s="5" t="s">
        <v>4</v>
      </c>
      <c r="C52" s="47"/>
      <c r="D52" s="123"/>
      <c r="E52" s="19">
        <v>3793</v>
      </c>
      <c r="F52" s="31">
        <v>25.655999999999999</v>
      </c>
      <c r="G52" s="29"/>
    </row>
    <row r="53" spans="1:10" ht="14.1" customHeight="1">
      <c r="A53" s="4" t="s">
        <v>15</v>
      </c>
      <c r="B53" s="5" t="s">
        <v>4</v>
      </c>
      <c r="C53" s="47"/>
      <c r="D53" s="123"/>
      <c r="E53" s="19">
        <v>3621</v>
      </c>
      <c r="F53" s="31">
        <v>23.484999999999999</v>
      </c>
      <c r="G53" s="29"/>
    </row>
    <row r="54" spans="1:10" ht="14.1" customHeight="1">
      <c r="A54" s="4" t="s">
        <v>45</v>
      </c>
      <c r="B54" s="5" t="s">
        <v>4</v>
      </c>
      <c r="C54" s="47"/>
      <c r="D54" s="123"/>
      <c r="E54" s="19">
        <v>3701</v>
      </c>
      <c r="F54" s="31">
        <v>24.207000000000001</v>
      </c>
      <c r="G54" s="29"/>
    </row>
    <row r="55" spans="1:10" ht="14.1" customHeight="1">
      <c r="A55" s="4" t="s">
        <v>19</v>
      </c>
      <c r="B55" s="5" t="s">
        <v>4</v>
      </c>
      <c r="C55" s="47"/>
      <c r="D55" s="123"/>
      <c r="E55" s="19">
        <v>3787</v>
      </c>
      <c r="F55" s="31">
        <v>24.972999999999999</v>
      </c>
      <c r="G55" s="29"/>
    </row>
    <row r="56" spans="1:10" ht="14.1" customHeight="1">
      <c r="A56" s="4" t="s">
        <v>23</v>
      </c>
      <c r="B56" s="5" t="s">
        <v>4</v>
      </c>
      <c r="C56" s="47"/>
      <c r="D56" s="123"/>
      <c r="E56" s="19">
        <v>3886</v>
      </c>
      <c r="F56" s="31">
        <v>25.763999999999999</v>
      </c>
      <c r="G56" s="29"/>
    </row>
    <row r="57" spans="1:10" ht="14.1" customHeight="1">
      <c r="A57" s="4" t="s">
        <v>27</v>
      </c>
      <c r="B57" s="5" t="s">
        <v>4</v>
      </c>
      <c r="C57" s="47"/>
      <c r="D57" s="123"/>
      <c r="E57" s="20">
        <v>3978</v>
      </c>
      <c r="F57" s="50">
        <v>26.581</v>
      </c>
      <c r="G57" s="29"/>
    </row>
    <row r="58" spans="1:10" ht="14.1" customHeight="1">
      <c r="A58" s="4" t="s">
        <v>31</v>
      </c>
      <c r="B58" s="5" t="s">
        <v>4</v>
      </c>
      <c r="C58" s="47"/>
      <c r="D58" s="124"/>
      <c r="E58" s="19">
        <v>4175</v>
      </c>
      <c r="F58" s="31">
        <v>28.271999999999998</v>
      </c>
      <c r="G58" s="30"/>
    </row>
    <row r="59" spans="1:10" ht="14.1" customHeight="1" thickBot="1">
      <c r="A59" s="101" t="s">
        <v>170</v>
      </c>
      <c r="B59" s="102"/>
      <c r="C59" s="103"/>
      <c r="D59" s="103"/>
      <c r="E59" s="103"/>
      <c r="F59" s="105"/>
      <c r="G59" s="87"/>
    </row>
    <row r="60" spans="1:10" ht="14.1" customHeight="1" thickBot="1">
      <c r="A60" s="35" t="s">
        <v>0</v>
      </c>
      <c r="B60" s="36" t="s">
        <v>3</v>
      </c>
      <c r="C60" s="37" t="s">
        <v>10</v>
      </c>
      <c r="D60" s="37" t="s">
        <v>1</v>
      </c>
      <c r="E60" s="65" t="s">
        <v>8</v>
      </c>
      <c r="F60" s="66" t="s">
        <v>9</v>
      </c>
      <c r="G60" s="38"/>
    </row>
    <row r="61" spans="1:10" s="17" customFormat="1" ht="14.1" customHeight="1">
      <c r="A61" s="16" t="s">
        <v>87</v>
      </c>
      <c r="B61" s="16" t="s">
        <v>4</v>
      </c>
      <c r="C61" s="44">
        <v>350</v>
      </c>
      <c r="D61" s="6" t="s">
        <v>51</v>
      </c>
      <c r="E61" s="57">
        <f>2*E204+4*E226+E218</f>
        <v>1211</v>
      </c>
      <c r="F61" s="53">
        <f>F204*2+F226*4+F218</f>
        <v>6.5568</v>
      </c>
      <c r="G61" s="39"/>
      <c r="H61" s="2"/>
      <c r="I61" s="2"/>
      <c r="J61" s="2"/>
    </row>
    <row r="62" spans="1:10" s="17" customFormat="1" ht="14.1" customHeight="1">
      <c r="A62" s="16" t="s">
        <v>88</v>
      </c>
      <c r="B62" s="16" t="s">
        <v>4</v>
      </c>
      <c r="C62" s="44">
        <v>350</v>
      </c>
      <c r="D62" s="6" t="s">
        <v>56</v>
      </c>
      <c r="E62" s="57">
        <f>2*E204+4*E227+E219</f>
        <v>1379</v>
      </c>
      <c r="F62" s="53">
        <f>F204*2+4*F227+F219</f>
        <v>7.4210000000000003</v>
      </c>
      <c r="G62" s="40"/>
      <c r="H62" s="2"/>
      <c r="I62" s="2"/>
      <c r="J62" s="2"/>
    </row>
    <row r="63" spans="1:10" s="17" customFormat="1" ht="14.1" customHeight="1">
      <c r="A63" s="16" t="s">
        <v>89</v>
      </c>
      <c r="B63" s="16" t="s">
        <v>4</v>
      </c>
      <c r="C63" s="44">
        <v>350</v>
      </c>
      <c r="D63" s="6" t="s">
        <v>55</v>
      </c>
      <c r="E63" s="57">
        <f>2*E204+4*E228+E220</f>
        <v>1550</v>
      </c>
      <c r="F63" s="53">
        <f>F204*2+4*F228+F220</f>
        <v>8.2531999999999996</v>
      </c>
      <c r="G63" s="41"/>
      <c r="H63" s="2"/>
      <c r="I63" s="2"/>
      <c r="J63" s="2"/>
    </row>
    <row r="64" spans="1:10" s="17" customFormat="1" ht="14.1" customHeight="1">
      <c r="A64" s="16" t="s">
        <v>90</v>
      </c>
      <c r="B64" s="16" t="s">
        <v>4</v>
      </c>
      <c r="C64" s="44">
        <v>350</v>
      </c>
      <c r="D64" s="6" t="s">
        <v>54</v>
      </c>
      <c r="E64" s="57">
        <f>2*E204+4*E229+E221</f>
        <v>1722</v>
      </c>
      <c r="F64" s="53">
        <f>F204*2+4*F229+F221</f>
        <v>9.0853999999999999</v>
      </c>
      <c r="G64" s="41"/>
      <c r="H64" s="2"/>
      <c r="I64" s="2"/>
      <c r="J64" s="2"/>
    </row>
    <row r="65" spans="1:10" s="17" customFormat="1" ht="14.1" customHeight="1">
      <c r="A65" s="16" t="s">
        <v>91</v>
      </c>
      <c r="B65" s="16" t="s">
        <v>4</v>
      </c>
      <c r="C65" s="44">
        <v>350</v>
      </c>
      <c r="D65" s="6" t="s">
        <v>52</v>
      </c>
      <c r="E65" s="57">
        <f>2*E204+4*E230+E222</f>
        <v>1886</v>
      </c>
      <c r="F65" s="53">
        <f>F204*2+4*F230+F222</f>
        <v>9.9176000000000002</v>
      </c>
      <c r="G65" s="41"/>
      <c r="H65" s="2"/>
      <c r="I65" s="2"/>
      <c r="J65" s="2"/>
    </row>
    <row r="66" spans="1:10" s="17" customFormat="1" ht="14.1" customHeight="1">
      <c r="A66" s="16" t="s">
        <v>92</v>
      </c>
      <c r="B66" s="16" t="s">
        <v>4</v>
      </c>
      <c r="C66" s="44">
        <v>350</v>
      </c>
      <c r="D66" s="6" t="s">
        <v>53</v>
      </c>
      <c r="E66" s="57">
        <f>2*E204+4*E231+E223</f>
        <v>2229</v>
      </c>
      <c r="F66" s="53">
        <f>F204*2+4*F231+F223</f>
        <v>11.621999999999998</v>
      </c>
      <c r="G66" s="41"/>
      <c r="H66" s="2"/>
      <c r="I66" s="2"/>
      <c r="J66" s="2"/>
    </row>
    <row r="67" spans="1:10" s="17" customFormat="1" ht="14.1" customHeight="1">
      <c r="A67" s="16" t="s">
        <v>63</v>
      </c>
      <c r="B67" s="16" t="s">
        <v>4</v>
      </c>
      <c r="C67" s="44">
        <v>350</v>
      </c>
      <c r="D67" s="6" t="s">
        <v>57</v>
      </c>
      <c r="E67" s="57">
        <f>2*E205+5*E226+E218</f>
        <v>1491</v>
      </c>
      <c r="F67" s="53">
        <f>2*F205+5*F226+F218</f>
        <v>8.0887999999999991</v>
      </c>
      <c r="G67" s="41"/>
      <c r="H67" s="2"/>
      <c r="I67" s="2"/>
      <c r="J67" s="2"/>
    </row>
    <row r="68" spans="1:10" ht="14.1" customHeight="1">
      <c r="A68" s="5" t="s">
        <v>64</v>
      </c>
      <c r="B68" s="5" t="s">
        <v>4</v>
      </c>
      <c r="C68" s="44">
        <v>350</v>
      </c>
      <c r="D68" s="6" t="s">
        <v>58</v>
      </c>
      <c r="E68" s="57">
        <f>2*E205+5*E227+E219</f>
        <v>1698</v>
      </c>
      <c r="F68" s="53">
        <f>2*F205+5*F227+F219</f>
        <v>9.1509999999999998</v>
      </c>
      <c r="G68" s="41"/>
    </row>
    <row r="69" spans="1:10" ht="14.1" customHeight="1">
      <c r="A69" s="5" t="s">
        <v>65</v>
      </c>
      <c r="B69" s="5" t="s">
        <v>4</v>
      </c>
      <c r="C69" s="44">
        <v>350</v>
      </c>
      <c r="D69" s="6" t="s">
        <v>59</v>
      </c>
      <c r="E69" s="57">
        <f>2*E205+5*E228+E220</f>
        <v>1909</v>
      </c>
      <c r="F69" s="53">
        <f>2*F205+5*F228+F220</f>
        <v>10.1732</v>
      </c>
      <c r="G69" s="41"/>
    </row>
    <row r="70" spans="1:10" ht="14.1" customHeight="1">
      <c r="A70" s="5" t="s">
        <v>66</v>
      </c>
      <c r="B70" s="5" t="s">
        <v>4</v>
      </c>
      <c r="C70" s="44">
        <v>350</v>
      </c>
      <c r="D70" s="6" t="s">
        <v>60</v>
      </c>
      <c r="E70" s="57">
        <f>2*E205+5*E229+E221</f>
        <v>2121</v>
      </c>
      <c r="F70" s="53">
        <f>2*F205+5*F229+F221</f>
        <v>11.195400000000001</v>
      </c>
      <c r="G70" s="41"/>
    </row>
    <row r="71" spans="1:10" ht="14.1" customHeight="1">
      <c r="A71" s="5" t="s">
        <v>67</v>
      </c>
      <c r="B71" s="5" t="s">
        <v>4</v>
      </c>
      <c r="C71" s="44">
        <v>350</v>
      </c>
      <c r="D71" s="6" t="s">
        <v>61</v>
      </c>
      <c r="E71" s="57">
        <f>2*E205+5*E230+E222</f>
        <v>2323</v>
      </c>
      <c r="F71" s="53">
        <f>2*F205+5*F230+F222</f>
        <v>12.217600000000001</v>
      </c>
      <c r="G71" s="41"/>
    </row>
    <row r="72" spans="1:10" ht="14.1" customHeight="1">
      <c r="A72" s="5" t="s">
        <v>68</v>
      </c>
      <c r="B72" s="5" t="s">
        <v>4</v>
      </c>
      <c r="C72" s="44">
        <v>350</v>
      </c>
      <c r="D72" s="6" t="s">
        <v>62</v>
      </c>
      <c r="E72" s="57">
        <f>2*E205+5*E231+E223</f>
        <v>2746</v>
      </c>
      <c r="F72" s="53">
        <f>2*F205+5*F231+F223</f>
        <v>14.311999999999999</v>
      </c>
      <c r="G72" s="41"/>
    </row>
    <row r="73" spans="1:10" ht="14.1" customHeight="1">
      <c r="A73" s="5" t="s">
        <v>110</v>
      </c>
      <c r="B73" s="5" t="s">
        <v>4</v>
      </c>
      <c r="C73" s="44">
        <v>300</v>
      </c>
      <c r="D73" s="6" t="s">
        <v>112</v>
      </c>
      <c r="E73" s="58">
        <f>2*E206+6*E226+2*E218</f>
        <v>1818</v>
      </c>
      <c r="F73" s="70">
        <f>2*F206+6*F226+2*F218</f>
        <v>9.9096000000000011</v>
      </c>
      <c r="G73" s="41"/>
    </row>
    <row r="74" spans="1:10" ht="14.1" customHeight="1">
      <c r="A74" s="5" t="s">
        <v>109</v>
      </c>
      <c r="B74" s="5" t="s">
        <v>4</v>
      </c>
      <c r="C74" s="44">
        <v>300</v>
      </c>
      <c r="D74" s="6" t="s">
        <v>111</v>
      </c>
      <c r="E74" s="58">
        <f>2*E206+6*E227+2*E219</f>
        <v>2076</v>
      </c>
      <c r="F74" s="70">
        <f>2*F206+6*F227+2*F219</f>
        <v>11.241999999999999</v>
      </c>
      <c r="G74" s="41"/>
    </row>
    <row r="75" spans="1:10" ht="14.1" customHeight="1">
      <c r="A75" s="5" t="s">
        <v>108</v>
      </c>
      <c r="B75" s="5" t="s">
        <v>4</v>
      </c>
      <c r="C75" s="44">
        <v>300</v>
      </c>
      <c r="D75" s="6" t="s">
        <v>113</v>
      </c>
      <c r="E75" s="58">
        <f>2*E206+6*E228+2*E220</f>
        <v>2338</v>
      </c>
      <c r="F75" s="70">
        <f>2*F206+6*F228+2*F220</f>
        <v>12.526400000000001</v>
      </c>
      <c r="G75" s="41"/>
    </row>
    <row r="76" spans="1:10" ht="14.1" customHeight="1">
      <c r="A76" s="5" t="s">
        <v>107</v>
      </c>
      <c r="B76" s="5" t="s">
        <v>4</v>
      </c>
      <c r="C76" s="44">
        <v>300</v>
      </c>
      <c r="D76" s="6" t="s">
        <v>114</v>
      </c>
      <c r="E76" s="58">
        <f>2*E206+6*E229+2*E221</f>
        <v>2602</v>
      </c>
      <c r="F76" s="70">
        <f>2*F206+6*F229+2*F221</f>
        <v>13.8108</v>
      </c>
      <c r="G76" s="41"/>
    </row>
    <row r="77" spans="1:10" ht="14.1" customHeight="1">
      <c r="A77" s="5" t="s">
        <v>106</v>
      </c>
      <c r="B77" s="5" t="s">
        <v>4</v>
      </c>
      <c r="C77" s="44">
        <v>300</v>
      </c>
      <c r="D77" s="6" t="s">
        <v>115</v>
      </c>
      <c r="E77" s="58">
        <f>2*E206+6*E230+2*E222</f>
        <v>2854</v>
      </c>
      <c r="F77" s="70">
        <f>2*F206+6*F230+2*F222</f>
        <v>15.095200000000002</v>
      </c>
      <c r="G77" s="41"/>
    </row>
    <row r="78" spans="1:10" ht="14.1" customHeight="1">
      <c r="A78" s="5" t="s">
        <v>105</v>
      </c>
      <c r="B78" s="5" t="s">
        <v>4</v>
      </c>
      <c r="C78" s="44">
        <v>300</v>
      </c>
      <c r="D78" s="6" t="s">
        <v>116</v>
      </c>
      <c r="E78" s="58">
        <f>2*E206+6*E231+2*E223</f>
        <v>3380</v>
      </c>
      <c r="F78" s="70">
        <f>2*F206+6*F231+2*F223</f>
        <v>17.724</v>
      </c>
      <c r="G78" s="41"/>
    </row>
    <row r="79" spans="1:10" ht="14.1" customHeight="1">
      <c r="A79" s="5" t="s">
        <v>104</v>
      </c>
      <c r="B79" s="5" t="s">
        <v>4</v>
      </c>
      <c r="C79" s="44">
        <v>250</v>
      </c>
      <c r="D79" s="6" t="s">
        <v>117</v>
      </c>
      <c r="E79" s="58">
        <f>2*E207+7*E226+2*E218</f>
        <v>2096</v>
      </c>
      <c r="F79" s="70">
        <f>2*F207+7*F226+2*F218</f>
        <v>11.4216</v>
      </c>
      <c r="G79" s="41"/>
    </row>
    <row r="80" spans="1:10" ht="14.1" customHeight="1">
      <c r="A80" s="5" t="s">
        <v>103</v>
      </c>
      <c r="B80" s="5" t="s">
        <v>4</v>
      </c>
      <c r="C80" s="44">
        <v>250</v>
      </c>
      <c r="D80" s="6" t="s">
        <v>118</v>
      </c>
      <c r="E80" s="58">
        <f>2*E207+7*E227+2*E219</f>
        <v>2393</v>
      </c>
      <c r="F80" s="70">
        <f>2*F207+7*F227+2*F219</f>
        <v>12.952</v>
      </c>
      <c r="G80" s="41"/>
    </row>
    <row r="81" spans="1:7" ht="14.1" customHeight="1">
      <c r="A81" s="5" t="s">
        <v>102</v>
      </c>
      <c r="B81" s="5" t="s">
        <v>4</v>
      </c>
      <c r="C81" s="44">
        <v>250</v>
      </c>
      <c r="D81" s="6" t="s">
        <v>122</v>
      </c>
      <c r="E81" s="58">
        <f>2*E207+7*E228+2*E220</f>
        <v>2695</v>
      </c>
      <c r="F81" s="70">
        <f>2*F207+7*F228+2*F220</f>
        <v>14.426400000000001</v>
      </c>
      <c r="G81" s="41"/>
    </row>
    <row r="82" spans="1:7" ht="14.1" customHeight="1">
      <c r="A82" s="5" t="s">
        <v>101</v>
      </c>
      <c r="B82" s="5" t="s">
        <v>4</v>
      </c>
      <c r="C82" s="44">
        <v>250</v>
      </c>
      <c r="D82" s="6" t="s">
        <v>121</v>
      </c>
      <c r="E82" s="58">
        <f>2*E207+7*E229+2*E221</f>
        <v>2999</v>
      </c>
      <c r="F82" s="70">
        <f>2*F207+7*F229+2*F221</f>
        <v>15.9008</v>
      </c>
      <c r="G82" s="41"/>
    </row>
    <row r="83" spans="1:7" ht="14.1" customHeight="1">
      <c r="A83" s="5" t="s">
        <v>100</v>
      </c>
      <c r="B83" s="5" t="s">
        <v>4</v>
      </c>
      <c r="C83" s="44">
        <v>250</v>
      </c>
      <c r="D83" s="6" t="s">
        <v>120</v>
      </c>
      <c r="E83" s="58">
        <f>2*E207+7*E230+2*E222</f>
        <v>3289</v>
      </c>
      <c r="F83" s="70">
        <f>2*F207+7*F230+2*F222</f>
        <v>17.3752</v>
      </c>
      <c r="G83" s="41"/>
    </row>
    <row r="84" spans="1:7" ht="14.1" customHeight="1">
      <c r="A84" s="5" t="s">
        <v>99</v>
      </c>
      <c r="B84" s="5" t="s">
        <v>4</v>
      </c>
      <c r="C84" s="44">
        <v>250</v>
      </c>
      <c r="D84" s="6" t="s">
        <v>119</v>
      </c>
      <c r="E84" s="58">
        <f>2*E207+7*E231+2*E223</f>
        <v>3895</v>
      </c>
      <c r="F84" s="70">
        <f>2*F207+7*F231+2*F223</f>
        <v>20.393999999999998</v>
      </c>
      <c r="G84" s="41"/>
    </row>
    <row r="85" spans="1:7" ht="14.1" customHeight="1">
      <c r="A85" s="5" t="s">
        <v>98</v>
      </c>
      <c r="B85" s="5" t="s">
        <v>4</v>
      </c>
      <c r="C85" s="44">
        <v>200</v>
      </c>
      <c r="D85" s="6" t="s">
        <v>147</v>
      </c>
      <c r="E85" s="58">
        <f>2*E208+8*E226+2*E218</f>
        <v>2376</v>
      </c>
      <c r="F85" s="70">
        <f>2*F208+8*F226+2*F218</f>
        <v>12.9536</v>
      </c>
      <c r="G85" s="41"/>
    </row>
    <row r="86" spans="1:7" ht="14.1" customHeight="1">
      <c r="A86" s="5" t="s">
        <v>97</v>
      </c>
      <c r="B86" s="5" t="s">
        <v>4</v>
      </c>
      <c r="C86" s="44">
        <v>200</v>
      </c>
      <c r="D86" s="6" t="s">
        <v>148</v>
      </c>
      <c r="E86" s="58">
        <f>2*E208+8*E227+2*E219</f>
        <v>2712</v>
      </c>
      <c r="F86" s="70">
        <f>2*F208+8*F227+2*F219</f>
        <v>14.682</v>
      </c>
      <c r="G86" s="41"/>
    </row>
    <row r="87" spans="1:7" ht="14.1" customHeight="1">
      <c r="A87" s="5" t="s">
        <v>96</v>
      </c>
      <c r="B87" s="5" t="s">
        <v>4</v>
      </c>
      <c r="C87" s="44">
        <v>200</v>
      </c>
      <c r="D87" s="6" t="s">
        <v>149</v>
      </c>
      <c r="E87" s="58">
        <f>2*E208+8*E228+2*E220</f>
        <v>3054</v>
      </c>
      <c r="F87" s="70">
        <f>2*F208+8*F228+2*F220</f>
        <v>16.346399999999999</v>
      </c>
      <c r="G87" s="41"/>
    </row>
    <row r="88" spans="1:7" ht="14.1" customHeight="1">
      <c r="A88" s="5" t="s">
        <v>95</v>
      </c>
      <c r="B88" s="5" t="s">
        <v>4</v>
      </c>
      <c r="C88" s="44">
        <v>200</v>
      </c>
      <c r="D88" s="6" t="s">
        <v>150</v>
      </c>
      <c r="E88" s="58">
        <f>2*E208+8*E229+2*E221</f>
        <v>3398</v>
      </c>
      <c r="F88" s="70">
        <f>2*F208+8*F229+2*F221</f>
        <v>18.0108</v>
      </c>
      <c r="G88" s="41"/>
    </row>
    <row r="89" spans="1:7" ht="14.1" customHeight="1">
      <c r="A89" s="5" t="s">
        <v>94</v>
      </c>
      <c r="B89" s="5" t="s">
        <v>4</v>
      </c>
      <c r="C89" s="44">
        <v>200</v>
      </c>
      <c r="D89" s="6" t="s">
        <v>151</v>
      </c>
      <c r="E89" s="58">
        <f>2*E208+8*E230+2*E222</f>
        <v>3726</v>
      </c>
      <c r="F89" s="70">
        <f>2*F208+8*F230+2*F222</f>
        <v>19.6752</v>
      </c>
      <c r="G89" s="41"/>
    </row>
    <row r="90" spans="1:7" ht="14.1" customHeight="1">
      <c r="A90" s="5" t="s">
        <v>93</v>
      </c>
      <c r="B90" s="5" t="s">
        <v>4</v>
      </c>
      <c r="C90" s="44">
        <v>200</v>
      </c>
      <c r="D90" s="6" t="s">
        <v>152</v>
      </c>
      <c r="E90" s="58">
        <f>2*E208+8*E231+2*E223</f>
        <v>4412</v>
      </c>
      <c r="F90" s="70">
        <f>2*F208+8*F231+2*F223</f>
        <v>23.084</v>
      </c>
      <c r="G90" s="42"/>
    </row>
    <row r="91" spans="1:7" ht="14.1" customHeight="1" thickBot="1">
      <c r="A91" s="102" t="s">
        <v>178</v>
      </c>
      <c r="B91" s="102"/>
      <c r="C91" s="103"/>
      <c r="D91" s="103"/>
      <c r="E91" s="103"/>
      <c r="F91" s="105"/>
      <c r="G91" s="88"/>
    </row>
    <row r="92" spans="1:7" ht="14.1" customHeight="1" thickBot="1">
      <c r="A92" s="35" t="s">
        <v>0</v>
      </c>
      <c r="B92" s="36" t="s">
        <v>3</v>
      </c>
      <c r="C92" s="37" t="s">
        <v>10</v>
      </c>
      <c r="D92" s="37" t="s">
        <v>1</v>
      </c>
      <c r="E92" s="65" t="s">
        <v>8</v>
      </c>
      <c r="F92" s="66" t="s">
        <v>9</v>
      </c>
      <c r="G92" s="38"/>
    </row>
    <row r="93" spans="1:7" ht="14.1" customHeight="1">
      <c r="A93" s="4" t="s">
        <v>87</v>
      </c>
      <c r="B93" s="10"/>
      <c r="C93" s="44">
        <v>350</v>
      </c>
      <c r="D93" s="6" t="s">
        <v>153</v>
      </c>
      <c r="E93" s="58">
        <f>2*E204+E234+2*E218</f>
        <v>895</v>
      </c>
      <c r="F93" s="71">
        <f>2*F204+F234+2*F218</f>
        <v>9.5196000000000005</v>
      </c>
      <c r="G93" s="98"/>
    </row>
    <row r="94" spans="1:7" ht="14.1" customHeight="1">
      <c r="A94" s="4" t="s">
        <v>88</v>
      </c>
      <c r="B94" s="10"/>
      <c r="C94" s="44">
        <v>350</v>
      </c>
      <c r="D94" s="6" t="s">
        <v>154</v>
      </c>
      <c r="E94" s="58">
        <f>2*E204+E235+2*E219</f>
        <v>980</v>
      </c>
      <c r="F94" s="71">
        <f>2*F204+F235+2*F219</f>
        <v>11.063999999999998</v>
      </c>
      <c r="G94" s="99"/>
    </row>
    <row r="95" spans="1:7" ht="14.1" customHeight="1">
      <c r="A95" s="4" t="s">
        <v>89</v>
      </c>
      <c r="B95" s="5"/>
      <c r="C95" s="44">
        <v>350</v>
      </c>
      <c r="D95" s="6" t="s">
        <v>155</v>
      </c>
      <c r="E95" s="58">
        <f>2*E204+E236+2*E220</f>
        <v>1064</v>
      </c>
      <c r="F95" s="71">
        <f>2*F204+F236+2*F220</f>
        <v>12.6088</v>
      </c>
      <c r="G95" s="99"/>
    </row>
    <row r="96" spans="1:7" ht="14.1" customHeight="1">
      <c r="A96" s="4" t="s">
        <v>90</v>
      </c>
      <c r="B96" s="5"/>
      <c r="C96" s="44">
        <v>350</v>
      </c>
      <c r="D96" s="6" t="s">
        <v>156</v>
      </c>
      <c r="E96" s="58">
        <f>2*E204+E237+2*E221</f>
        <v>1149</v>
      </c>
      <c r="F96" s="71">
        <f>2*F204+F237+2*F221</f>
        <v>14.153599999999999</v>
      </c>
      <c r="G96" s="99"/>
    </row>
    <row r="97" spans="1:7" ht="14.1" customHeight="1">
      <c r="A97" s="4" t="s">
        <v>91</v>
      </c>
      <c r="B97" s="5"/>
      <c r="C97" s="44">
        <v>350</v>
      </c>
      <c r="D97" s="6" t="s">
        <v>157</v>
      </c>
      <c r="E97" s="58">
        <f>2*E204+E238+2*E222</f>
        <v>1234</v>
      </c>
      <c r="F97" s="71">
        <f>2*F204+F238+2*F222</f>
        <v>15.698400000000001</v>
      </c>
      <c r="G97" s="99"/>
    </row>
    <row r="98" spans="1:7" ht="14.1" customHeight="1">
      <c r="A98" s="4" t="s">
        <v>92</v>
      </c>
      <c r="B98" s="5"/>
      <c r="C98" s="44">
        <v>350</v>
      </c>
      <c r="D98" s="6" t="s">
        <v>158</v>
      </c>
      <c r="E98" s="58">
        <f>2*E204+E239+2*E223</f>
        <v>1402</v>
      </c>
      <c r="F98" s="71">
        <f>2*F204+F239+2*F223</f>
        <v>18.788</v>
      </c>
      <c r="G98" s="99"/>
    </row>
    <row r="99" spans="1:7" ht="14.1" customHeight="1">
      <c r="A99" s="4" t="s">
        <v>63</v>
      </c>
      <c r="B99" s="10"/>
      <c r="C99" s="44">
        <v>350</v>
      </c>
      <c r="D99" s="6" t="s">
        <v>160</v>
      </c>
      <c r="E99" s="58">
        <f>2*E205+E240+2*E218</f>
        <v>1084</v>
      </c>
      <c r="F99" s="71">
        <f>2*F205+F240+2*F218</f>
        <v>11.7196</v>
      </c>
      <c r="G99" s="99"/>
    </row>
    <row r="100" spans="1:7" ht="14.1" customHeight="1">
      <c r="A100" s="4" t="s">
        <v>64</v>
      </c>
      <c r="B100" s="10"/>
      <c r="C100" s="44">
        <v>350</v>
      </c>
      <c r="D100" s="6" t="s">
        <v>161</v>
      </c>
      <c r="E100" s="58">
        <f>2*E205+E241+2*E219</f>
        <v>1185</v>
      </c>
      <c r="F100" s="71">
        <f>2*F205+F241+2*F219</f>
        <v>13.614499999999998</v>
      </c>
      <c r="G100" s="99"/>
    </row>
    <row r="101" spans="1:7" ht="14.1" customHeight="1">
      <c r="A101" s="4" t="s">
        <v>65</v>
      </c>
      <c r="B101" s="5"/>
      <c r="C101" s="44">
        <v>350</v>
      </c>
      <c r="D101" s="6" t="s">
        <v>162</v>
      </c>
      <c r="E101" s="58">
        <f>2*E205+E242+2*E220</f>
        <v>1283</v>
      </c>
      <c r="F101" s="71">
        <f>2*F205+F242+2*F220</f>
        <v>15.509400000000001</v>
      </c>
      <c r="G101" s="99"/>
    </row>
    <row r="102" spans="1:7" ht="14.1" customHeight="1">
      <c r="A102" s="4" t="s">
        <v>66</v>
      </c>
      <c r="B102" s="5"/>
      <c r="C102" s="44">
        <v>350</v>
      </c>
      <c r="D102" s="6" t="s">
        <v>163</v>
      </c>
      <c r="E102" s="58">
        <f>2*E205+E243+2*E221</f>
        <v>1384</v>
      </c>
      <c r="F102" s="71">
        <f>2*F205+F243+2*F221</f>
        <v>17.404299999999999</v>
      </c>
      <c r="G102" s="99"/>
    </row>
    <row r="103" spans="1:7" ht="14.1" customHeight="1">
      <c r="A103" s="4" t="s">
        <v>67</v>
      </c>
      <c r="B103" s="5"/>
      <c r="C103" s="44">
        <v>350</v>
      </c>
      <c r="D103" s="6" t="s">
        <v>164</v>
      </c>
      <c r="E103" s="58">
        <f>2*E205+E244+2*E222</f>
        <v>1484</v>
      </c>
      <c r="F103" s="71">
        <f>2*F205+F244+2*F222</f>
        <v>19.299199999999999</v>
      </c>
      <c r="G103" s="99"/>
    </row>
    <row r="104" spans="1:7" ht="14.1" customHeight="1">
      <c r="A104" s="4" t="s">
        <v>68</v>
      </c>
      <c r="B104" s="5"/>
      <c r="C104" s="44">
        <v>350</v>
      </c>
      <c r="D104" s="6" t="s">
        <v>159</v>
      </c>
      <c r="E104" s="58">
        <f>2*E205+E245+2*E223</f>
        <v>1683</v>
      </c>
      <c r="F104" s="71">
        <f>2*F205+F245+2*F223</f>
        <v>23.088999999999999</v>
      </c>
      <c r="G104" s="99"/>
    </row>
    <row r="105" spans="1:7" ht="14.1" customHeight="1">
      <c r="A105" s="4" t="s">
        <v>110</v>
      </c>
      <c r="B105" s="5"/>
      <c r="C105" s="44">
        <v>300</v>
      </c>
      <c r="D105" s="6" t="s">
        <v>124</v>
      </c>
      <c r="E105" s="58">
        <f>2*E206+E246+2*E218</f>
        <v>1274</v>
      </c>
      <c r="F105" s="71">
        <f>2*F206+F246+2*F218</f>
        <v>13.920000000000002</v>
      </c>
      <c r="G105" s="99"/>
    </row>
    <row r="106" spans="1:7" ht="14.1" customHeight="1">
      <c r="A106" s="4" t="s">
        <v>109</v>
      </c>
      <c r="B106" s="10"/>
      <c r="C106" s="44">
        <v>300</v>
      </c>
      <c r="D106" s="6" t="s">
        <v>125</v>
      </c>
      <c r="E106" s="58">
        <f>2*E206+E247+2*E219</f>
        <v>1389</v>
      </c>
      <c r="F106" s="71">
        <f>2*F206+F247+2*F219</f>
        <v>16.165000000000003</v>
      </c>
      <c r="G106" s="99"/>
    </row>
    <row r="107" spans="1:7" ht="14.1" customHeight="1">
      <c r="A107" s="4" t="s">
        <v>108</v>
      </c>
      <c r="B107" s="5"/>
      <c r="C107" s="44">
        <v>300</v>
      </c>
      <c r="D107" s="6" t="s">
        <v>126</v>
      </c>
      <c r="E107" s="58">
        <f>2*E206+E248+2*E220</f>
        <v>1503</v>
      </c>
      <c r="F107" s="71">
        <f>2*F206+F248+2*F220</f>
        <v>18.41</v>
      </c>
      <c r="G107" s="99"/>
    </row>
    <row r="108" spans="1:7" ht="14.1" customHeight="1">
      <c r="A108" s="4" t="s">
        <v>107</v>
      </c>
      <c r="B108" s="5"/>
      <c r="C108" s="44">
        <v>300</v>
      </c>
      <c r="D108" s="6" t="s">
        <v>129</v>
      </c>
      <c r="E108" s="58">
        <f>2*E206+E249+2*E221</f>
        <v>1619</v>
      </c>
      <c r="F108" s="71">
        <f>2*F206+F249+2*F221</f>
        <v>20.655000000000001</v>
      </c>
      <c r="G108" s="99"/>
    </row>
    <row r="109" spans="1:7" ht="14.1" customHeight="1">
      <c r="A109" s="4" t="s">
        <v>106</v>
      </c>
      <c r="B109" s="5"/>
      <c r="C109" s="44">
        <v>300</v>
      </c>
      <c r="D109" s="6" t="s">
        <v>127</v>
      </c>
      <c r="E109" s="58">
        <f>2*E206+E250+2*E222</f>
        <v>1735</v>
      </c>
      <c r="F109" s="71">
        <f>2*F206+F250+2*F222</f>
        <v>22.900000000000002</v>
      </c>
      <c r="G109" s="99"/>
    </row>
    <row r="110" spans="1:7" ht="14.1" customHeight="1">
      <c r="A110" s="4" t="s">
        <v>105</v>
      </c>
      <c r="B110" s="5"/>
      <c r="C110" s="44">
        <v>300</v>
      </c>
      <c r="D110" s="6" t="s">
        <v>128</v>
      </c>
      <c r="E110" s="58">
        <f>2*E206+E251+2*E223</f>
        <v>1964</v>
      </c>
      <c r="F110" s="71">
        <f>2*F206+F251+2*F223</f>
        <v>27.39</v>
      </c>
      <c r="G110" s="99"/>
    </row>
    <row r="111" spans="1:7" ht="14.1" customHeight="1">
      <c r="A111" s="4" t="s">
        <v>104</v>
      </c>
      <c r="B111" s="5"/>
      <c r="C111" s="44">
        <v>250</v>
      </c>
      <c r="D111" s="6" t="s">
        <v>130</v>
      </c>
      <c r="E111" s="58">
        <f>2*E207+E252+2*E218</f>
        <v>1461</v>
      </c>
      <c r="F111" s="71">
        <f>2*F207+F252+2*F218</f>
        <v>16.1004</v>
      </c>
      <c r="G111" s="99"/>
    </row>
    <row r="112" spans="1:7" ht="14.1" customHeight="1">
      <c r="A112" s="4" t="s">
        <v>103</v>
      </c>
      <c r="B112" s="10"/>
      <c r="C112" s="44">
        <v>250</v>
      </c>
      <c r="D112" s="6" t="s">
        <v>131</v>
      </c>
      <c r="E112" s="58">
        <f>2*E207+E253+2*E219</f>
        <v>1592</v>
      </c>
      <c r="F112" s="71">
        <f>2*F207+F253+2*F219</f>
        <v>18.695500000000003</v>
      </c>
      <c r="G112" s="99"/>
    </row>
    <row r="113" spans="1:10" ht="14.1" customHeight="1">
      <c r="A113" s="4" t="s">
        <v>102</v>
      </c>
      <c r="B113" s="5"/>
      <c r="C113" s="44">
        <v>250</v>
      </c>
      <c r="D113" s="6" t="s">
        <v>132</v>
      </c>
      <c r="E113" s="58">
        <f>2*E207+E254+2*E220</f>
        <v>1721</v>
      </c>
      <c r="F113" s="71">
        <f>2*F207+F254+2*F220</f>
        <v>21.290599999999998</v>
      </c>
      <c r="G113" s="99"/>
    </row>
    <row r="114" spans="1:10" ht="14.1" customHeight="1">
      <c r="A114" s="4" t="s">
        <v>101</v>
      </c>
      <c r="B114" s="5"/>
      <c r="C114" s="44">
        <v>250</v>
      </c>
      <c r="D114" s="6" t="s">
        <v>133</v>
      </c>
      <c r="E114" s="58">
        <f>2*E207+E255+2*E221</f>
        <v>1852</v>
      </c>
      <c r="F114" s="71">
        <f>2*F207+F255+2*F221</f>
        <v>23.8857</v>
      </c>
      <c r="G114" s="99"/>
    </row>
    <row r="115" spans="1:10" ht="14.1" customHeight="1">
      <c r="A115" s="4" t="s">
        <v>100</v>
      </c>
      <c r="B115" s="5"/>
      <c r="C115" s="44">
        <v>250</v>
      </c>
      <c r="D115" s="6" t="s">
        <v>134</v>
      </c>
      <c r="E115" s="58">
        <f>2*E207+E256+2*E222</f>
        <v>1983</v>
      </c>
      <c r="F115" s="71">
        <f>2*F207+F256+2*F222</f>
        <v>26.480799999999999</v>
      </c>
      <c r="G115" s="99"/>
    </row>
    <row r="116" spans="1:10" ht="14.1" customHeight="1">
      <c r="A116" s="4" t="s">
        <v>99</v>
      </c>
      <c r="B116" s="5"/>
      <c r="C116" s="44">
        <v>250</v>
      </c>
      <c r="D116" s="6" t="s">
        <v>135</v>
      </c>
      <c r="E116" s="58">
        <f>2*E207+E257+2*E223</f>
        <v>2243</v>
      </c>
      <c r="F116" s="71">
        <f>2*F207+F257+2*F223</f>
        <v>31.670999999999999</v>
      </c>
      <c r="G116" s="99"/>
    </row>
    <row r="117" spans="1:10" ht="14.1" customHeight="1">
      <c r="A117" s="4" t="s">
        <v>98</v>
      </c>
      <c r="B117" s="5"/>
      <c r="C117" s="44">
        <v>200</v>
      </c>
      <c r="D117" s="6" t="s">
        <v>165</v>
      </c>
      <c r="E117" s="58">
        <f>2*E208+E258+2*E218</f>
        <v>1650</v>
      </c>
      <c r="F117" s="71">
        <f>2*F208+F258+2*F218</f>
        <v>18.300799999999999</v>
      </c>
      <c r="G117" s="99"/>
      <c r="H117" s="3"/>
      <c r="I117" s="3"/>
      <c r="J117" s="3"/>
    </row>
    <row r="118" spans="1:10" ht="14.1" customHeight="1">
      <c r="A118" s="4" t="s">
        <v>97</v>
      </c>
      <c r="B118" s="10"/>
      <c r="C118" s="44">
        <v>200</v>
      </c>
      <c r="D118" s="6" t="s">
        <v>166</v>
      </c>
      <c r="E118" s="58">
        <f>2*E208+E259+2*E219</f>
        <v>1796</v>
      </c>
      <c r="F118" s="71">
        <f>2*F208+F259+2*F219</f>
        <v>21.246000000000002</v>
      </c>
      <c r="G118" s="99"/>
      <c r="H118" s="3"/>
      <c r="I118" s="3"/>
      <c r="J118" s="3"/>
    </row>
    <row r="119" spans="1:10" ht="14.1" customHeight="1">
      <c r="A119" s="4" t="s">
        <v>96</v>
      </c>
      <c r="B119" s="5"/>
      <c r="C119" s="44">
        <v>200</v>
      </c>
      <c r="D119" s="6" t="s">
        <v>136</v>
      </c>
      <c r="E119" s="58">
        <f>2*E208+E260+3*E220</f>
        <v>2011</v>
      </c>
      <c r="F119" s="71">
        <f>2*F208+F260+3*F220</f>
        <v>24.624400000000001</v>
      </c>
      <c r="G119" s="99"/>
    </row>
    <row r="120" spans="1:10" ht="14.1" customHeight="1">
      <c r="A120" s="4" t="s">
        <v>95</v>
      </c>
      <c r="B120" s="5"/>
      <c r="C120" s="44">
        <v>200</v>
      </c>
      <c r="D120" s="6" t="s">
        <v>139</v>
      </c>
      <c r="E120" s="58">
        <f>2*E208+E261+3*E221</f>
        <v>2169</v>
      </c>
      <c r="F120" s="71">
        <f>2*F208+F261+3*F221</f>
        <v>27.6418</v>
      </c>
      <c r="G120" s="99"/>
    </row>
    <row r="121" spans="1:10" ht="14.1" customHeight="1">
      <c r="A121" s="4" t="s">
        <v>94</v>
      </c>
      <c r="B121" s="5"/>
      <c r="C121" s="44">
        <v>200</v>
      </c>
      <c r="D121" s="6" t="s">
        <v>137</v>
      </c>
      <c r="E121" s="58">
        <f>2*E208+E262+3*E222</f>
        <v>2328</v>
      </c>
      <c r="F121" s="71">
        <f>2*F208+F262+3*F222</f>
        <v>30.659200000000002</v>
      </c>
      <c r="G121" s="99"/>
    </row>
    <row r="122" spans="1:10" ht="14.1" customHeight="1">
      <c r="A122" s="4" t="s">
        <v>93</v>
      </c>
      <c r="B122" s="5"/>
      <c r="C122" s="44">
        <v>200</v>
      </c>
      <c r="D122" s="6" t="s">
        <v>138</v>
      </c>
      <c r="E122" s="58">
        <f>2*E208+E263+3*E223</f>
        <v>2641</v>
      </c>
      <c r="F122" s="71">
        <f>2*F208+F263+3*F223</f>
        <v>36.693999999999996</v>
      </c>
      <c r="G122" s="100"/>
    </row>
    <row r="123" spans="1:10" ht="14.1" customHeight="1" thickBot="1">
      <c r="A123" s="101" t="s">
        <v>171</v>
      </c>
      <c r="B123" s="102"/>
      <c r="C123" s="103"/>
      <c r="D123" s="103"/>
      <c r="E123" s="103"/>
      <c r="F123" s="105"/>
      <c r="G123" s="87"/>
    </row>
    <row r="124" spans="1:10" ht="14.1" customHeight="1" thickBot="1">
      <c r="A124" s="35" t="s">
        <v>0</v>
      </c>
      <c r="B124" s="36" t="s">
        <v>3</v>
      </c>
      <c r="C124" s="37" t="s">
        <v>10</v>
      </c>
      <c r="D124" s="37" t="s">
        <v>1</v>
      </c>
      <c r="E124" s="65" t="s">
        <v>8</v>
      </c>
      <c r="F124" s="66" t="s">
        <v>9</v>
      </c>
      <c r="G124" s="38"/>
    </row>
    <row r="125" spans="1:10" s="17" customFormat="1" ht="14.1" customHeight="1">
      <c r="A125" s="16" t="s">
        <v>87</v>
      </c>
      <c r="B125" s="16" t="s">
        <v>4</v>
      </c>
      <c r="C125" s="43">
        <v>550</v>
      </c>
      <c r="D125" s="6" t="s">
        <v>51</v>
      </c>
      <c r="E125" s="54">
        <f>E211*2+E218+E226*4</f>
        <v>1343</v>
      </c>
      <c r="F125" s="53">
        <f>F211*2+F218+F226*4</f>
        <v>7.4168000000000003</v>
      </c>
      <c r="G125" s="24"/>
      <c r="H125" s="2"/>
      <c r="I125" s="2"/>
      <c r="J125" s="2"/>
    </row>
    <row r="126" spans="1:10" s="17" customFormat="1" ht="14.1" customHeight="1">
      <c r="A126" s="16" t="s">
        <v>88</v>
      </c>
      <c r="B126" s="16" t="s">
        <v>4</v>
      </c>
      <c r="C126" s="43">
        <v>550</v>
      </c>
      <c r="D126" s="6" t="s">
        <v>56</v>
      </c>
      <c r="E126" s="54">
        <f>E211*2+E219+E227*4</f>
        <v>1511</v>
      </c>
      <c r="F126" s="53">
        <f>F211*2+F219+F227*4</f>
        <v>8.2810000000000006</v>
      </c>
      <c r="G126" s="25"/>
      <c r="H126" s="2"/>
      <c r="I126" s="2"/>
      <c r="J126" s="2"/>
    </row>
    <row r="127" spans="1:10" s="17" customFormat="1" ht="14.1" customHeight="1">
      <c r="A127" s="16" t="s">
        <v>89</v>
      </c>
      <c r="B127" s="16" t="s">
        <v>4</v>
      </c>
      <c r="C127" s="43">
        <v>550</v>
      </c>
      <c r="D127" s="6" t="s">
        <v>55</v>
      </c>
      <c r="E127" s="54">
        <f>E211*2+E220+E228*4</f>
        <v>1682</v>
      </c>
      <c r="F127" s="53">
        <f>F211*2+F220+F228*4</f>
        <v>9.1132000000000009</v>
      </c>
      <c r="G127" s="29"/>
      <c r="H127" s="2"/>
      <c r="I127" s="2"/>
      <c r="J127" s="2"/>
    </row>
    <row r="128" spans="1:10" s="17" customFormat="1" ht="14.1" customHeight="1">
      <c r="A128" s="16" t="s">
        <v>90</v>
      </c>
      <c r="B128" s="16" t="s">
        <v>4</v>
      </c>
      <c r="C128" s="43">
        <v>550</v>
      </c>
      <c r="D128" s="6" t="s">
        <v>54</v>
      </c>
      <c r="E128" s="54">
        <f>E211*2+E221+E229*4</f>
        <v>1854</v>
      </c>
      <c r="F128" s="53">
        <f>F211*2+F221+F229*4</f>
        <v>9.9453999999999994</v>
      </c>
      <c r="G128" s="29"/>
      <c r="H128" s="2"/>
      <c r="I128" s="2"/>
      <c r="J128" s="2"/>
    </row>
    <row r="129" spans="1:10" s="17" customFormat="1" ht="14.1" customHeight="1">
      <c r="A129" s="16" t="s">
        <v>91</v>
      </c>
      <c r="B129" s="16" t="s">
        <v>4</v>
      </c>
      <c r="C129" s="43">
        <v>550</v>
      </c>
      <c r="D129" s="6" t="s">
        <v>52</v>
      </c>
      <c r="E129" s="54">
        <f>E211*2+E222+E230*4</f>
        <v>2018</v>
      </c>
      <c r="F129" s="53">
        <f>F211*2+F222+F230*4</f>
        <v>10.7776</v>
      </c>
      <c r="G129" s="29"/>
      <c r="H129" s="2"/>
      <c r="I129" s="2"/>
      <c r="J129" s="2"/>
    </row>
    <row r="130" spans="1:10" s="17" customFormat="1" ht="14.1" customHeight="1">
      <c r="A130" s="16" t="s">
        <v>92</v>
      </c>
      <c r="B130" s="16" t="s">
        <v>4</v>
      </c>
      <c r="C130" s="43">
        <v>550</v>
      </c>
      <c r="D130" s="6" t="s">
        <v>53</v>
      </c>
      <c r="E130" s="54">
        <f>E211*2+E223+E231*4</f>
        <v>2361</v>
      </c>
      <c r="F130" s="53">
        <f>F211*2+F223+F231*4</f>
        <v>12.481999999999999</v>
      </c>
      <c r="G130" s="29"/>
      <c r="H130" s="2"/>
      <c r="I130" s="2"/>
      <c r="J130" s="2"/>
    </row>
    <row r="131" spans="1:10" s="17" customFormat="1" ht="14.1" customHeight="1">
      <c r="A131" s="16" t="s">
        <v>63</v>
      </c>
      <c r="B131" s="16" t="s">
        <v>4</v>
      </c>
      <c r="C131" s="43">
        <v>500</v>
      </c>
      <c r="D131" s="6" t="s">
        <v>57</v>
      </c>
      <c r="E131" s="54">
        <f>E212*2+E218+E226*5</f>
        <v>1655</v>
      </c>
      <c r="F131" s="53">
        <f>F212*2+F218+F226*5</f>
        <v>9.1488000000000014</v>
      </c>
      <c r="G131" s="29"/>
      <c r="H131" s="2"/>
      <c r="I131" s="2"/>
      <c r="J131" s="2"/>
    </row>
    <row r="132" spans="1:10" ht="14.1" customHeight="1">
      <c r="A132" s="5" t="s">
        <v>64</v>
      </c>
      <c r="B132" s="5" t="s">
        <v>4</v>
      </c>
      <c r="C132" s="43">
        <v>500</v>
      </c>
      <c r="D132" s="6" t="s">
        <v>58</v>
      </c>
      <c r="E132" s="54">
        <f>E212*2+E219+E227*5</f>
        <v>1862</v>
      </c>
      <c r="F132" s="53">
        <f>F212*2+F219+F227*5</f>
        <v>10.211</v>
      </c>
      <c r="G132" s="29"/>
    </row>
    <row r="133" spans="1:10" ht="14.1" customHeight="1">
      <c r="A133" s="5" t="s">
        <v>65</v>
      </c>
      <c r="B133" s="5" t="s">
        <v>4</v>
      </c>
      <c r="C133" s="43">
        <v>500</v>
      </c>
      <c r="D133" s="6" t="s">
        <v>59</v>
      </c>
      <c r="E133" s="54">
        <f>E212*2+E220+E228*5</f>
        <v>2073</v>
      </c>
      <c r="F133" s="53">
        <f>F212*2+F220+F228*5</f>
        <v>11.2332</v>
      </c>
      <c r="G133" s="29"/>
    </row>
    <row r="134" spans="1:10" ht="14.1" customHeight="1">
      <c r="A134" s="5" t="s">
        <v>66</v>
      </c>
      <c r="B134" s="5" t="s">
        <v>4</v>
      </c>
      <c r="C134" s="43">
        <v>500</v>
      </c>
      <c r="D134" s="6" t="s">
        <v>60</v>
      </c>
      <c r="E134" s="54">
        <f>E212*2+E221+E229*5</f>
        <v>2285</v>
      </c>
      <c r="F134" s="53">
        <f>F212*2+F221+F229*5</f>
        <v>12.255400000000002</v>
      </c>
      <c r="G134" s="29"/>
    </row>
    <row r="135" spans="1:10" ht="14.1" customHeight="1">
      <c r="A135" s="5" t="s">
        <v>67</v>
      </c>
      <c r="B135" s="5" t="s">
        <v>4</v>
      </c>
      <c r="C135" s="43">
        <v>500</v>
      </c>
      <c r="D135" s="6" t="s">
        <v>61</v>
      </c>
      <c r="E135" s="54">
        <f>E212*2+E222+E230*5</f>
        <v>2487</v>
      </c>
      <c r="F135" s="53">
        <f>F212*2+F222+F230*5</f>
        <v>13.2776</v>
      </c>
      <c r="G135" s="29"/>
    </row>
    <row r="136" spans="1:10" ht="14.1" customHeight="1">
      <c r="A136" s="5" t="s">
        <v>68</v>
      </c>
      <c r="B136" s="5" t="s">
        <v>4</v>
      </c>
      <c r="C136" s="43">
        <v>500</v>
      </c>
      <c r="D136" s="6" t="s">
        <v>62</v>
      </c>
      <c r="E136" s="54">
        <f>E212*2+E223+E231*5</f>
        <v>2910</v>
      </c>
      <c r="F136" s="53">
        <f>F212*2+F223+F231*5</f>
        <v>15.372</v>
      </c>
      <c r="G136" s="29"/>
    </row>
    <row r="137" spans="1:10" ht="14.1" customHeight="1">
      <c r="A137" s="5" t="s">
        <v>110</v>
      </c>
      <c r="B137" s="5" t="s">
        <v>4</v>
      </c>
      <c r="C137" s="43">
        <v>450</v>
      </c>
      <c r="D137" s="6" t="s">
        <v>112</v>
      </c>
      <c r="E137" s="52">
        <f>E213*2+E218*2+E226*6</f>
        <v>2014</v>
      </c>
      <c r="F137" s="51">
        <f>F213*2+F218*2+F226*6</f>
        <v>11.169599999999999</v>
      </c>
      <c r="G137" s="29"/>
    </row>
    <row r="138" spans="1:10" ht="14.1" customHeight="1">
      <c r="A138" s="5" t="s">
        <v>109</v>
      </c>
      <c r="B138" s="5" t="s">
        <v>4</v>
      </c>
      <c r="C138" s="43">
        <v>450</v>
      </c>
      <c r="D138" s="6" t="s">
        <v>111</v>
      </c>
      <c r="E138" s="52">
        <f>E213*2+E219*2+E227*6</f>
        <v>2272</v>
      </c>
      <c r="F138" s="51">
        <f>F213*2+F219*2+F227*6</f>
        <v>12.502000000000001</v>
      </c>
      <c r="G138" s="29"/>
    </row>
    <row r="139" spans="1:10" ht="14.1" customHeight="1">
      <c r="A139" s="5" t="s">
        <v>108</v>
      </c>
      <c r="B139" s="5" t="s">
        <v>4</v>
      </c>
      <c r="C139" s="43">
        <v>450</v>
      </c>
      <c r="D139" s="6" t="s">
        <v>113</v>
      </c>
      <c r="E139" s="52">
        <f>E213*2+E220*2+E228*6</f>
        <v>2534</v>
      </c>
      <c r="F139" s="51">
        <f>F213*2+F220*2+F228*6</f>
        <v>13.7864</v>
      </c>
      <c r="G139" s="29"/>
    </row>
    <row r="140" spans="1:10" ht="14.1" customHeight="1">
      <c r="A140" s="5" t="s">
        <v>107</v>
      </c>
      <c r="B140" s="5" t="s">
        <v>4</v>
      </c>
      <c r="C140" s="43">
        <v>450</v>
      </c>
      <c r="D140" s="6" t="s">
        <v>114</v>
      </c>
      <c r="E140" s="52">
        <f>E213*2+E221*2+E229*6</f>
        <v>2798</v>
      </c>
      <c r="F140" s="51">
        <f>F213*2+F221*2+F229*6</f>
        <v>15.0708</v>
      </c>
      <c r="G140" s="29"/>
    </row>
    <row r="141" spans="1:10" ht="14.1" customHeight="1">
      <c r="A141" s="5" t="s">
        <v>106</v>
      </c>
      <c r="B141" s="5" t="s">
        <v>4</v>
      </c>
      <c r="C141" s="43">
        <v>450</v>
      </c>
      <c r="D141" s="6" t="s">
        <v>115</v>
      </c>
      <c r="E141" s="52">
        <f>E213*2+E222*2+E230*6</f>
        <v>3050</v>
      </c>
      <c r="F141" s="51">
        <f>F213*2+F222*2+F230*6</f>
        <v>16.3552</v>
      </c>
      <c r="G141" s="29"/>
    </row>
    <row r="142" spans="1:10" ht="14.1" customHeight="1">
      <c r="A142" s="5" t="s">
        <v>105</v>
      </c>
      <c r="B142" s="5" t="s">
        <v>4</v>
      </c>
      <c r="C142" s="43">
        <v>450</v>
      </c>
      <c r="D142" s="6" t="s">
        <v>116</v>
      </c>
      <c r="E142" s="52">
        <f>E213*2+E223*2+E231*6</f>
        <v>3576</v>
      </c>
      <c r="F142" s="51">
        <f>F213*2+F223*2+F231*6</f>
        <v>18.984000000000002</v>
      </c>
      <c r="G142" s="29"/>
    </row>
    <row r="143" spans="1:10" ht="14.1" customHeight="1">
      <c r="A143" s="5" t="s">
        <v>104</v>
      </c>
      <c r="B143" s="5" t="s">
        <v>4</v>
      </c>
      <c r="C143" s="43">
        <v>350</v>
      </c>
      <c r="D143" s="6" t="s">
        <v>117</v>
      </c>
      <c r="E143" s="52">
        <f>E214*2+E218*2+E226*7</f>
        <v>2326</v>
      </c>
      <c r="F143" s="51">
        <f>F214*2+F218*2+F226*7</f>
        <v>12.9016</v>
      </c>
      <c r="G143" s="29"/>
    </row>
    <row r="144" spans="1:10" ht="14.1" customHeight="1">
      <c r="A144" s="5" t="s">
        <v>103</v>
      </c>
      <c r="B144" s="5" t="s">
        <v>4</v>
      </c>
      <c r="C144" s="43">
        <v>350</v>
      </c>
      <c r="D144" s="6" t="s">
        <v>118</v>
      </c>
      <c r="E144" s="52">
        <f>E214*2+E219*2+E227*7</f>
        <v>2623</v>
      </c>
      <c r="F144" s="51">
        <f>F214*2+F219*2+F227*7</f>
        <v>14.432000000000002</v>
      </c>
      <c r="G144" s="29"/>
    </row>
    <row r="145" spans="1:7" ht="14.1" customHeight="1">
      <c r="A145" s="5" t="s">
        <v>102</v>
      </c>
      <c r="B145" s="5" t="s">
        <v>4</v>
      </c>
      <c r="C145" s="43">
        <v>350</v>
      </c>
      <c r="D145" s="6" t="s">
        <v>122</v>
      </c>
      <c r="E145" s="52">
        <f>E214*2+E220*2+E228*7</f>
        <v>2925</v>
      </c>
      <c r="F145" s="51">
        <f>F214*2+F220*2+F228*7</f>
        <v>15.906400000000001</v>
      </c>
      <c r="G145" s="29"/>
    </row>
    <row r="146" spans="1:7" ht="14.1" customHeight="1">
      <c r="A146" s="5" t="s">
        <v>101</v>
      </c>
      <c r="B146" s="5" t="s">
        <v>4</v>
      </c>
      <c r="C146" s="43">
        <v>350</v>
      </c>
      <c r="D146" s="6" t="s">
        <v>121</v>
      </c>
      <c r="E146" s="52">
        <f>E214*2+E221*2+E229*7</f>
        <v>3229</v>
      </c>
      <c r="F146" s="51">
        <f>F214*2+F221*2+F229*7</f>
        <v>17.380800000000001</v>
      </c>
      <c r="G146" s="29"/>
    </row>
    <row r="147" spans="1:7" ht="14.1" customHeight="1">
      <c r="A147" s="5" t="s">
        <v>100</v>
      </c>
      <c r="B147" s="5" t="s">
        <v>4</v>
      </c>
      <c r="C147" s="43">
        <v>350</v>
      </c>
      <c r="D147" s="6" t="s">
        <v>120</v>
      </c>
      <c r="E147" s="52">
        <f>E214*2+E222*2+E230*7</f>
        <v>3519</v>
      </c>
      <c r="F147" s="51">
        <f>F214*2+F222*2+F230*7</f>
        <v>18.8552</v>
      </c>
      <c r="G147" s="29"/>
    </row>
    <row r="148" spans="1:7" ht="14.1" customHeight="1">
      <c r="A148" s="5" t="s">
        <v>99</v>
      </c>
      <c r="B148" s="5" t="s">
        <v>4</v>
      </c>
      <c r="C148" s="43">
        <v>350</v>
      </c>
      <c r="D148" s="6" t="s">
        <v>119</v>
      </c>
      <c r="E148" s="52">
        <f>E214*2+E223*2+E231*7</f>
        <v>4125</v>
      </c>
      <c r="F148" s="51">
        <f>F215*2+F223*2+F231*2</f>
        <v>13.423999999999998</v>
      </c>
      <c r="G148" s="29"/>
    </row>
    <row r="149" spans="1:7" ht="14.1" customHeight="1">
      <c r="A149" s="5" t="s">
        <v>98</v>
      </c>
      <c r="B149" s="5" t="s">
        <v>4</v>
      </c>
      <c r="C149" s="43">
        <v>250</v>
      </c>
      <c r="D149" s="6" t="s">
        <v>147</v>
      </c>
      <c r="E149" s="52">
        <f>E215*2+E218*2+E226*8</f>
        <v>2636</v>
      </c>
      <c r="F149" s="51">
        <f>F215*2+F218*2+F226*8</f>
        <v>14.633599999999999</v>
      </c>
      <c r="G149" s="29"/>
    </row>
    <row r="150" spans="1:7" ht="14.1" customHeight="1">
      <c r="A150" s="5" t="s">
        <v>97</v>
      </c>
      <c r="B150" s="5" t="s">
        <v>4</v>
      </c>
      <c r="C150" s="43">
        <v>250</v>
      </c>
      <c r="D150" s="6" t="s">
        <v>148</v>
      </c>
      <c r="E150" s="52">
        <f>E215*2+E219*2+E227*8</f>
        <v>2972</v>
      </c>
      <c r="F150" s="51">
        <f>F215*2+F219*2+F227*8</f>
        <v>16.361999999999998</v>
      </c>
      <c r="G150" s="29"/>
    </row>
    <row r="151" spans="1:7" ht="14.1" customHeight="1">
      <c r="A151" s="5" t="s">
        <v>96</v>
      </c>
      <c r="B151" s="5" t="s">
        <v>4</v>
      </c>
      <c r="C151" s="43">
        <v>250</v>
      </c>
      <c r="D151" s="6" t="s">
        <v>149</v>
      </c>
      <c r="E151" s="52">
        <f>E215*2+E220*2+E228*8</f>
        <v>3314</v>
      </c>
      <c r="F151" s="51">
        <f>F215*2+F220*2+F228*8</f>
        <v>18.026400000000002</v>
      </c>
      <c r="G151" s="29"/>
    </row>
    <row r="152" spans="1:7" ht="14.1" customHeight="1">
      <c r="A152" s="5" t="s">
        <v>95</v>
      </c>
      <c r="B152" s="5" t="s">
        <v>4</v>
      </c>
      <c r="C152" s="43">
        <v>250</v>
      </c>
      <c r="D152" s="6" t="s">
        <v>150</v>
      </c>
      <c r="E152" s="52">
        <f>E215*2+E221*2+E229*8</f>
        <v>3658</v>
      </c>
      <c r="F152" s="51">
        <f>F215*2+F221*2+F229*8</f>
        <v>19.690799999999999</v>
      </c>
      <c r="G152" s="29"/>
    </row>
    <row r="153" spans="1:7" ht="12.75">
      <c r="A153" s="5" t="s">
        <v>94</v>
      </c>
      <c r="B153" s="5" t="s">
        <v>4</v>
      </c>
      <c r="C153" s="43">
        <v>250</v>
      </c>
      <c r="D153" s="6" t="s">
        <v>151</v>
      </c>
      <c r="E153" s="52">
        <f>E215*2+E222*2+E230*8</f>
        <v>3986</v>
      </c>
      <c r="F153" s="51">
        <f>F215*2+F222*2+F230*8</f>
        <v>21.3552</v>
      </c>
      <c r="G153" s="29"/>
    </row>
    <row r="154" spans="1:7" ht="14.1" customHeight="1">
      <c r="A154" s="5" t="s">
        <v>93</v>
      </c>
      <c r="B154" s="5" t="s">
        <v>4</v>
      </c>
      <c r="C154" s="43">
        <v>250</v>
      </c>
      <c r="D154" s="6" t="s">
        <v>152</v>
      </c>
      <c r="E154" s="52">
        <f>E215*2+E223*2+E231*8</f>
        <v>4672</v>
      </c>
      <c r="F154" s="51">
        <f>F215*2+F223*2+F231*8</f>
        <v>24.763999999999996</v>
      </c>
      <c r="G154" s="30"/>
    </row>
    <row r="155" spans="1:7" ht="14.1" customHeight="1" thickBot="1">
      <c r="A155" s="102" t="s">
        <v>172</v>
      </c>
      <c r="B155" s="102"/>
      <c r="C155" s="103"/>
      <c r="D155" s="103"/>
      <c r="E155" s="103"/>
      <c r="F155" s="105"/>
      <c r="G155" s="88"/>
    </row>
    <row r="156" spans="1:7" ht="14.1" customHeight="1" thickBot="1">
      <c r="A156" s="35" t="s">
        <v>0</v>
      </c>
      <c r="B156" s="36" t="s">
        <v>3</v>
      </c>
      <c r="C156" s="37" t="s">
        <v>10</v>
      </c>
      <c r="D156" s="37" t="s">
        <v>1</v>
      </c>
      <c r="E156" s="65" t="s">
        <v>8</v>
      </c>
      <c r="F156" s="66" t="s">
        <v>9</v>
      </c>
      <c r="G156" s="38"/>
    </row>
    <row r="157" spans="1:7" ht="14.1" customHeight="1">
      <c r="A157" s="4" t="s">
        <v>87</v>
      </c>
      <c r="B157" s="10"/>
      <c r="C157" s="43">
        <v>550</v>
      </c>
      <c r="D157" s="6" t="s">
        <v>153</v>
      </c>
      <c r="E157" s="52">
        <f>E211*2+E218*2+E234</f>
        <v>1027</v>
      </c>
      <c r="F157" s="55">
        <f>F211*2+F218*2+F234</f>
        <v>10.3796</v>
      </c>
      <c r="G157" s="98"/>
    </row>
    <row r="158" spans="1:7" ht="14.1" customHeight="1">
      <c r="A158" s="4" t="s">
        <v>88</v>
      </c>
      <c r="B158" s="10"/>
      <c r="C158" s="43">
        <v>550</v>
      </c>
      <c r="D158" s="6" t="s">
        <v>154</v>
      </c>
      <c r="E158" s="52">
        <f>E211*2+E219*2+E235</f>
        <v>1112</v>
      </c>
      <c r="F158" s="55">
        <f>F211*2+F219*2+F235</f>
        <v>11.923999999999999</v>
      </c>
      <c r="G158" s="99"/>
    </row>
    <row r="159" spans="1:7" ht="14.1" customHeight="1">
      <c r="A159" s="4" t="s">
        <v>89</v>
      </c>
      <c r="B159" s="5"/>
      <c r="C159" s="43">
        <v>550</v>
      </c>
      <c r="D159" s="6" t="s">
        <v>155</v>
      </c>
      <c r="E159" s="52">
        <f>E211*2+E220*2+E236</f>
        <v>1196</v>
      </c>
      <c r="F159" s="55">
        <f>F211*2+F220*2+F236</f>
        <v>13.4688</v>
      </c>
      <c r="G159" s="99"/>
    </row>
    <row r="160" spans="1:7" ht="14.1" customHeight="1">
      <c r="A160" s="4" t="s">
        <v>90</v>
      </c>
      <c r="B160" s="5"/>
      <c r="C160" s="43">
        <v>550</v>
      </c>
      <c r="D160" s="6" t="s">
        <v>156</v>
      </c>
      <c r="E160" s="52">
        <f>E211*2+E221*2+E237</f>
        <v>1281</v>
      </c>
      <c r="F160" s="55">
        <f>F211*2+F221*2+F237</f>
        <v>15.0136</v>
      </c>
      <c r="G160" s="99"/>
    </row>
    <row r="161" spans="1:7" ht="14.1" customHeight="1">
      <c r="A161" s="4" t="s">
        <v>91</v>
      </c>
      <c r="B161" s="5"/>
      <c r="C161" s="43">
        <v>550</v>
      </c>
      <c r="D161" s="6" t="s">
        <v>157</v>
      </c>
      <c r="E161" s="52">
        <f>E211*2+E222*2+E238</f>
        <v>1366</v>
      </c>
      <c r="F161" s="55">
        <f>F211*2+F222*2+F238</f>
        <v>16.558399999999999</v>
      </c>
      <c r="G161" s="99"/>
    </row>
    <row r="162" spans="1:7" ht="14.1" customHeight="1">
      <c r="A162" s="4" t="s">
        <v>92</v>
      </c>
      <c r="B162" s="5"/>
      <c r="C162" s="43">
        <v>550</v>
      </c>
      <c r="D162" s="6" t="s">
        <v>158</v>
      </c>
      <c r="E162" s="52">
        <f>E211*2+E223*2+E239</f>
        <v>1534</v>
      </c>
      <c r="F162" s="55">
        <f>F211*2+F223*2+F239</f>
        <v>19.648</v>
      </c>
      <c r="G162" s="99"/>
    </row>
    <row r="163" spans="1:7" ht="14.1" customHeight="1">
      <c r="A163" s="4" t="s">
        <v>63</v>
      </c>
      <c r="B163" s="10"/>
      <c r="C163" s="43">
        <v>500</v>
      </c>
      <c r="D163" s="6" t="s">
        <v>160</v>
      </c>
      <c r="E163" s="52">
        <f>E212*2+E218*2+E240</f>
        <v>1248</v>
      </c>
      <c r="F163" s="55">
        <f>F212*2+F218*2+F240</f>
        <v>12.7796</v>
      </c>
      <c r="G163" s="99"/>
    </row>
    <row r="164" spans="1:7" ht="14.1" customHeight="1">
      <c r="A164" s="4" t="s">
        <v>64</v>
      </c>
      <c r="B164" s="10"/>
      <c r="C164" s="43">
        <v>500</v>
      </c>
      <c r="D164" s="6" t="s">
        <v>161</v>
      </c>
      <c r="E164" s="52">
        <f>E212*2+E219*2+E241</f>
        <v>1349</v>
      </c>
      <c r="F164" s="55">
        <f>F212*2+F219*2+F241</f>
        <v>14.6745</v>
      </c>
      <c r="G164" s="99"/>
    </row>
    <row r="165" spans="1:7" ht="14.1" customHeight="1">
      <c r="A165" s="4" t="s">
        <v>65</v>
      </c>
      <c r="B165" s="5"/>
      <c r="C165" s="43">
        <v>500</v>
      </c>
      <c r="D165" s="6" t="s">
        <v>162</v>
      </c>
      <c r="E165" s="52">
        <f>E212*2+E220*2+E242</f>
        <v>1447</v>
      </c>
      <c r="F165" s="55">
        <f>F212*2+F220*2+F242</f>
        <v>16.569400000000002</v>
      </c>
      <c r="G165" s="99"/>
    </row>
    <row r="166" spans="1:7" ht="14.1" customHeight="1">
      <c r="A166" s="4" t="s">
        <v>66</v>
      </c>
      <c r="B166" s="5"/>
      <c r="C166" s="43">
        <v>500</v>
      </c>
      <c r="D166" s="6" t="s">
        <v>163</v>
      </c>
      <c r="E166" s="52">
        <f>E212*2+E221*2+E243</f>
        <v>1548</v>
      </c>
      <c r="F166" s="55">
        <f>F212*2+F221*2+F243</f>
        <v>18.464300000000001</v>
      </c>
      <c r="G166" s="99"/>
    </row>
    <row r="167" spans="1:7" ht="14.1" customHeight="1">
      <c r="A167" s="4" t="s">
        <v>67</v>
      </c>
      <c r="B167" s="5"/>
      <c r="C167" s="43">
        <v>500</v>
      </c>
      <c r="D167" s="6" t="s">
        <v>164</v>
      </c>
      <c r="E167" s="52">
        <f>E212*2+E222*2+E244</f>
        <v>1648</v>
      </c>
      <c r="F167" s="55">
        <f>F212*2+F222*2+F244</f>
        <v>20.359200000000001</v>
      </c>
      <c r="G167" s="99"/>
    </row>
    <row r="168" spans="1:7" ht="14.1" customHeight="1">
      <c r="A168" s="4" t="s">
        <v>68</v>
      </c>
      <c r="B168" s="5"/>
      <c r="C168" s="43">
        <v>500</v>
      </c>
      <c r="D168" s="6" t="s">
        <v>159</v>
      </c>
      <c r="E168" s="52">
        <f>E212*2+E223*2+E245</f>
        <v>1847</v>
      </c>
      <c r="F168" s="55">
        <f>F212*2+F223*2+F245</f>
        <v>24.149000000000001</v>
      </c>
      <c r="G168" s="99"/>
    </row>
    <row r="169" spans="1:7" ht="14.1" customHeight="1">
      <c r="A169" s="4" t="s">
        <v>110</v>
      </c>
      <c r="B169" s="5"/>
      <c r="C169" s="43">
        <v>450</v>
      </c>
      <c r="D169" s="6" t="s">
        <v>124</v>
      </c>
      <c r="E169" s="52">
        <f>E213*2+E218*2+E246</f>
        <v>1470</v>
      </c>
      <c r="F169" s="55">
        <f>F213*2+F218*2+F246</f>
        <v>15.18</v>
      </c>
      <c r="G169" s="99"/>
    </row>
    <row r="170" spans="1:7" ht="14.1" customHeight="1">
      <c r="A170" s="4" t="s">
        <v>109</v>
      </c>
      <c r="B170" s="10"/>
      <c r="C170" s="43">
        <v>450</v>
      </c>
      <c r="D170" s="6" t="s">
        <v>125</v>
      </c>
      <c r="E170" s="52">
        <f>E213*2+E219*2+E247</f>
        <v>1585</v>
      </c>
      <c r="F170" s="55">
        <f>F213*2+F219*2+F247</f>
        <v>17.425000000000001</v>
      </c>
      <c r="G170" s="99"/>
    </row>
    <row r="171" spans="1:7" ht="14.1" customHeight="1">
      <c r="A171" s="4" t="s">
        <v>108</v>
      </c>
      <c r="B171" s="5"/>
      <c r="C171" s="43">
        <v>450</v>
      </c>
      <c r="D171" s="6" t="s">
        <v>126</v>
      </c>
      <c r="E171" s="52">
        <f>E213*2+E220*2+E248</f>
        <v>1699</v>
      </c>
      <c r="F171" s="55">
        <f>F213*2+F220*2+F248</f>
        <v>19.670000000000002</v>
      </c>
      <c r="G171" s="99"/>
    </row>
    <row r="172" spans="1:7" ht="14.1" customHeight="1">
      <c r="A172" s="4" t="s">
        <v>107</v>
      </c>
      <c r="B172" s="5"/>
      <c r="C172" s="43">
        <v>450</v>
      </c>
      <c r="D172" s="6" t="s">
        <v>129</v>
      </c>
      <c r="E172" s="52">
        <f>E213*2+E221*2+E249</f>
        <v>1815</v>
      </c>
      <c r="F172" s="55">
        <f>F213*2+F221*2+F249</f>
        <v>21.914999999999999</v>
      </c>
      <c r="G172" s="99"/>
    </row>
    <row r="173" spans="1:7" ht="14.1" customHeight="1">
      <c r="A173" s="4" t="s">
        <v>106</v>
      </c>
      <c r="B173" s="5"/>
      <c r="C173" s="43">
        <v>450</v>
      </c>
      <c r="D173" s="6" t="s">
        <v>127</v>
      </c>
      <c r="E173" s="52">
        <f>E213*2+E222*2+E250</f>
        <v>1931</v>
      </c>
      <c r="F173" s="55">
        <f>F213*2+F222*2+F250</f>
        <v>24.16</v>
      </c>
      <c r="G173" s="99"/>
    </row>
    <row r="174" spans="1:7" ht="14.1" customHeight="1">
      <c r="A174" s="4" t="s">
        <v>105</v>
      </c>
      <c r="B174" s="5"/>
      <c r="C174" s="43">
        <v>450</v>
      </c>
      <c r="D174" s="6" t="s">
        <v>128</v>
      </c>
      <c r="E174" s="52">
        <f>E213*2+E223*2+E251</f>
        <v>2160</v>
      </c>
      <c r="F174" s="55">
        <f>F213*2+F223*2+F251</f>
        <v>28.65</v>
      </c>
      <c r="G174" s="99"/>
    </row>
    <row r="175" spans="1:7" ht="14.1" customHeight="1">
      <c r="A175" s="4" t="s">
        <v>104</v>
      </c>
      <c r="B175" s="5"/>
      <c r="C175" s="43">
        <v>350</v>
      </c>
      <c r="D175" s="6" t="s">
        <v>130</v>
      </c>
      <c r="E175" s="52">
        <f>E214*2+E218*2+E252</f>
        <v>1691</v>
      </c>
      <c r="F175" s="55">
        <f>F214*2+F218*2+F252</f>
        <v>17.580400000000001</v>
      </c>
      <c r="G175" s="99"/>
    </row>
    <row r="176" spans="1:7" ht="14.1" customHeight="1">
      <c r="A176" s="4" t="s">
        <v>103</v>
      </c>
      <c r="B176" s="10"/>
      <c r="C176" s="43">
        <v>350</v>
      </c>
      <c r="D176" s="6" t="s">
        <v>131</v>
      </c>
      <c r="E176" s="52">
        <f>E214*2+E219*2+E253</f>
        <v>1822</v>
      </c>
      <c r="F176" s="55">
        <f>F214*2+F219*2+F253</f>
        <v>20.1755</v>
      </c>
      <c r="G176" s="99"/>
    </row>
    <row r="177" spans="1:10" ht="14.1" customHeight="1">
      <c r="A177" s="4" t="s">
        <v>102</v>
      </c>
      <c r="B177" s="5"/>
      <c r="C177" s="43">
        <v>350</v>
      </c>
      <c r="D177" s="6" t="s">
        <v>132</v>
      </c>
      <c r="E177" s="52">
        <f>E214*2+E220*2+E254</f>
        <v>1951</v>
      </c>
      <c r="F177" s="55">
        <f>F214*2+F220*2+F254</f>
        <v>22.770600000000002</v>
      </c>
      <c r="G177" s="99"/>
    </row>
    <row r="178" spans="1:10" ht="14.1" customHeight="1">
      <c r="A178" s="4" t="s">
        <v>101</v>
      </c>
      <c r="B178" s="5"/>
      <c r="C178" s="43">
        <v>350</v>
      </c>
      <c r="D178" s="6" t="s">
        <v>133</v>
      </c>
      <c r="E178" s="52">
        <f>E214*2+E221*2+E255</f>
        <v>2082</v>
      </c>
      <c r="F178" s="55">
        <f>F214*2+F221*2+F255</f>
        <v>25.365700000000004</v>
      </c>
      <c r="G178" s="99"/>
    </row>
    <row r="179" spans="1:10" ht="14.1" customHeight="1">
      <c r="A179" s="4" t="s">
        <v>100</v>
      </c>
      <c r="B179" s="5"/>
      <c r="C179" s="43">
        <v>350</v>
      </c>
      <c r="D179" s="6" t="s">
        <v>134</v>
      </c>
      <c r="E179" s="52">
        <f>E214*2+E222*2+E256</f>
        <v>2213</v>
      </c>
      <c r="F179" s="55">
        <f>F214*2+F222*2+F256</f>
        <v>27.960799999999999</v>
      </c>
      <c r="G179" s="99"/>
    </row>
    <row r="180" spans="1:10" ht="14.1" customHeight="1">
      <c r="A180" s="4" t="s">
        <v>99</v>
      </c>
      <c r="B180" s="5"/>
      <c r="C180" s="43">
        <v>350</v>
      </c>
      <c r="D180" s="6" t="s">
        <v>135</v>
      </c>
      <c r="E180" s="52">
        <f>E214*2+E223*2+E257</f>
        <v>2473</v>
      </c>
      <c r="F180" s="55">
        <f>F214*2+F223*2+F257</f>
        <v>33.151000000000003</v>
      </c>
      <c r="G180" s="99"/>
    </row>
    <row r="181" spans="1:10" ht="14.1" customHeight="1">
      <c r="A181" s="4" t="s">
        <v>98</v>
      </c>
      <c r="B181" s="5"/>
      <c r="C181" s="43">
        <v>250</v>
      </c>
      <c r="D181" s="6" t="s">
        <v>165</v>
      </c>
      <c r="E181" s="52">
        <f>E215*2+E218*2+E258</f>
        <v>1910</v>
      </c>
      <c r="F181" s="55">
        <f>F215*2+F218*2+F258</f>
        <v>19.980800000000002</v>
      </c>
      <c r="G181" s="99"/>
      <c r="H181" s="3"/>
      <c r="I181" s="3"/>
      <c r="J181" s="3"/>
    </row>
    <row r="182" spans="1:10" ht="14.1" customHeight="1">
      <c r="A182" s="4" t="s">
        <v>97</v>
      </c>
      <c r="B182" s="10"/>
      <c r="C182" s="43">
        <v>250</v>
      </c>
      <c r="D182" s="6" t="s">
        <v>166</v>
      </c>
      <c r="E182" s="52">
        <f>E215*2+E219*2+E259</f>
        <v>2056</v>
      </c>
      <c r="F182" s="55">
        <f>F215*2+F219*2+F259</f>
        <v>22.925999999999998</v>
      </c>
      <c r="G182" s="99"/>
      <c r="H182" s="3"/>
      <c r="I182" s="3"/>
      <c r="J182" s="3"/>
    </row>
    <row r="183" spans="1:10" ht="14.1" customHeight="1">
      <c r="A183" s="4" t="s">
        <v>96</v>
      </c>
      <c r="B183" s="5"/>
      <c r="C183" s="43">
        <v>250</v>
      </c>
      <c r="D183" s="6" t="s">
        <v>136</v>
      </c>
      <c r="E183" s="52">
        <f>E215*2+E220*3+E260</f>
        <v>2271</v>
      </c>
      <c r="F183" s="55">
        <f>F215*2+F220*3+F260</f>
        <v>26.304400000000001</v>
      </c>
      <c r="G183" s="99"/>
    </row>
    <row r="184" spans="1:10" ht="14.1" customHeight="1">
      <c r="A184" s="4" t="s">
        <v>95</v>
      </c>
      <c r="B184" s="5"/>
      <c r="C184" s="43">
        <v>250</v>
      </c>
      <c r="D184" s="6" t="s">
        <v>139</v>
      </c>
      <c r="E184" s="52">
        <f>E215*2+E221*3+E261</f>
        <v>2429</v>
      </c>
      <c r="F184" s="55">
        <f>F215*2+F221*3+F261</f>
        <v>29.321799999999996</v>
      </c>
      <c r="G184" s="99"/>
    </row>
    <row r="185" spans="1:10" ht="14.1" customHeight="1">
      <c r="A185" s="4" t="s">
        <v>94</v>
      </c>
      <c r="B185" s="5"/>
      <c r="C185" s="43">
        <v>250</v>
      </c>
      <c r="D185" s="6" t="s">
        <v>137</v>
      </c>
      <c r="E185" s="52">
        <f>E215*2+E222*3+E262</f>
        <v>2588</v>
      </c>
      <c r="F185" s="55">
        <f>F215*2+F222*3+F262</f>
        <v>32.339200000000005</v>
      </c>
      <c r="G185" s="99"/>
    </row>
    <row r="186" spans="1:10" ht="14.1" customHeight="1">
      <c r="A186" s="4" t="s">
        <v>93</v>
      </c>
      <c r="B186" s="5"/>
      <c r="C186" s="43">
        <v>250</v>
      </c>
      <c r="D186" s="6" t="s">
        <v>138</v>
      </c>
      <c r="E186" s="52">
        <f>E215*2+E223*3+E263</f>
        <v>2901</v>
      </c>
      <c r="F186" s="55">
        <f>F215*2+F223*3+F263</f>
        <v>38.373999999999995</v>
      </c>
      <c r="G186" s="100"/>
    </row>
    <row r="187" spans="1:10" ht="14.1" customHeight="1" thickBot="1">
      <c r="A187" s="101" t="s">
        <v>173</v>
      </c>
      <c r="B187" s="102"/>
      <c r="C187" s="103"/>
      <c r="D187" s="103"/>
      <c r="E187" s="103"/>
      <c r="F187" s="105"/>
      <c r="G187" s="88"/>
    </row>
    <row r="188" spans="1:10" ht="14.1" customHeight="1" thickBot="1">
      <c r="A188" s="35" t="s">
        <v>0</v>
      </c>
      <c r="B188" s="36" t="s">
        <v>3</v>
      </c>
      <c r="C188" s="37" t="s">
        <v>10</v>
      </c>
      <c r="D188" s="37" t="s">
        <v>1</v>
      </c>
      <c r="E188" s="65" t="s">
        <v>8</v>
      </c>
      <c r="F188" s="66" t="s">
        <v>9</v>
      </c>
      <c r="G188" s="38"/>
    </row>
    <row r="189" spans="1:10" ht="14.1" customHeight="1">
      <c r="A189" s="11" t="s">
        <v>87</v>
      </c>
      <c r="B189" s="5" t="s">
        <v>4</v>
      </c>
      <c r="C189" s="43">
        <v>250</v>
      </c>
      <c r="D189" s="6" t="s">
        <v>167</v>
      </c>
      <c r="E189" s="56">
        <f>E201*2</f>
        <v>556</v>
      </c>
      <c r="F189" s="59">
        <f>F201*2</f>
        <v>3.34</v>
      </c>
      <c r="G189" s="98"/>
    </row>
    <row r="190" spans="1:10" ht="14.1" customHeight="1">
      <c r="A190" s="11" t="s">
        <v>88</v>
      </c>
      <c r="B190" s="5" t="s">
        <v>4</v>
      </c>
      <c r="C190" s="43">
        <v>250</v>
      </c>
      <c r="D190" s="6" t="s">
        <v>167</v>
      </c>
      <c r="E190" s="56">
        <f>E201*2</f>
        <v>556</v>
      </c>
      <c r="F190" s="59">
        <f>F201*2</f>
        <v>3.34</v>
      </c>
      <c r="G190" s="99"/>
    </row>
    <row r="191" spans="1:10" ht="14.1" customHeight="1">
      <c r="A191" s="11" t="s">
        <v>89</v>
      </c>
      <c r="B191" s="5" t="s">
        <v>4</v>
      </c>
      <c r="C191" s="43">
        <v>250</v>
      </c>
      <c r="D191" s="6" t="s">
        <v>167</v>
      </c>
      <c r="E191" s="56">
        <f>E201*2</f>
        <v>556</v>
      </c>
      <c r="F191" s="59">
        <f>F201*2</f>
        <v>3.34</v>
      </c>
      <c r="G191" s="99"/>
    </row>
    <row r="192" spans="1:10" ht="14.1" customHeight="1">
      <c r="A192" s="11" t="s">
        <v>63</v>
      </c>
      <c r="B192" s="5" t="s">
        <v>4</v>
      </c>
      <c r="C192" s="43">
        <v>250</v>
      </c>
      <c r="D192" s="6" t="s">
        <v>141</v>
      </c>
      <c r="E192" s="56">
        <f>2*E202+E218</f>
        <v>731</v>
      </c>
      <c r="F192" s="59">
        <f>2*F202+F218</f>
        <v>4.4287999999999998</v>
      </c>
      <c r="G192" s="99"/>
    </row>
    <row r="193" spans="1:11" ht="14.1" customHeight="1">
      <c r="A193" s="4" t="s">
        <v>64</v>
      </c>
      <c r="B193" s="5" t="s">
        <v>4</v>
      </c>
      <c r="C193" s="43">
        <v>250</v>
      </c>
      <c r="D193" s="6" t="s">
        <v>143</v>
      </c>
      <c r="E193" s="56">
        <f>2*E202+E219</f>
        <v>743</v>
      </c>
      <c r="F193" s="59">
        <f>2*F202+F219</f>
        <v>4.5009999999999994</v>
      </c>
      <c r="G193" s="99"/>
    </row>
    <row r="194" spans="1:11" ht="14.1" customHeight="1">
      <c r="A194" s="4" t="s">
        <v>65</v>
      </c>
      <c r="B194" s="5" t="s">
        <v>4</v>
      </c>
      <c r="C194" s="43">
        <v>250</v>
      </c>
      <c r="D194" s="6" t="s">
        <v>144</v>
      </c>
      <c r="E194" s="56">
        <f>2*E202+E220</f>
        <v>754</v>
      </c>
      <c r="F194" s="59">
        <f>2*F202+F220</f>
        <v>4.5731999999999999</v>
      </c>
      <c r="G194" s="99"/>
    </row>
    <row r="195" spans="1:11" ht="12.75">
      <c r="A195" s="4" t="s">
        <v>110</v>
      </c>
      <c r="B195" s="5" t="s">
        <v>4</v>
      </c>
      <c r="C195" s="43">
        <v>250</v>
      </c>
      <c r="D195" s="6" t="s">
        <v>142</v>
      </c>
      <c r="E195" s="56">
        <f>2*E203+E218</f>
        <v>859</v>
      </c>
      <c r="F195" s="59">
        <f>2*F203+F218</f>
        <v>5.2288000000000006</v>
      </c>
      <c r="G195" s="99"/>
    </row>
    <row r="196" spans="1:11" ht="14.1" customHeight="1">
      <c r="A196" s="4" t="s">
        <v>109</v>
      </c>
      <c r="B196" s="5" t="s">
        <v>4</v>
      </c>
      <c r="C196" s="43">
        <v>250</v>
      </c>
      <c r="D196" s="6" t="s">
        <v>145</v>
      </c>
      <c r="E196" s="56">
        <f>2*E203+E219</f>
        <v>871</v>
      </c>
      <c r="F196" s="59">
        <f>2*F203+F219</f>
        <v>5.3010000000000002</v>
      </c>
      <c r="G196" s="99"/>
    </row>
    <row r="197" spans="1:11" ht="12.75">
      <c r="A197" s="48" t="s">
        <v>108</v>
      </c>
      <c r="B197" s="49" t="s">
        <v>4</v>
      </c>
      <c r="C197" s="72">
        <v>200</v>
      </c>
      <c r="D197" s="46" t="s">
        <v>146</v>
      </c>
      <c r="E197" s="60">
        <f>2*E203+E220</f>
        <v>882</v>
      </c>
      <c r="F197" s="61">
        <f>2*F203+F220</f>
        <v>5.3732000000000006</v>
      </c>
      <c r="G197" s="99"/>
    </row>
    <row r="198" spans="1:11" ht="18" customHeight="1">
      <c r="A198" s="122" t="s">
        <v>6</v>
      </c>
      <c r="B198" s="122"/>
      <c r="C198" s="122"/>
      <c r="D198" s="122"/>
      <c r="E198" s="122"/>
      <c r="F198" s="122"/>
      <c r="G198" s="122"/>
    </row>
    <row r="199" spans="1:11" ht="14.1" customHeight="1" thickBot="1">
      <c r="A199" s="106" t="s">
        <v>177</v>
      </c>
      <c r="B199" s="107"/>
      <c r="C199" s="107"/>
      <c r="D199" s="107"/>
      <c r="E199" s="107"/>
      <c r="F199" s="107"/>
      <c r="G199" s="85"/>
    </row>
    <row r="200" spans="1:11" ht="14.1" customHeight="1" thickBot="1">
      <c r="A200" s="35" t="s">
        <v>0</v>
      </c>
      <c r="B200" s="36" t="s">
        <v>3</v>
      </c>
      <c r="C200" s="37"/>
      <c r="D200" s="37" t="s">
        <v>1</v>
      </c>
      <c r="E200" s="65" t="s">
        <v>8</v>
      </c>
      <c r="F200" s="66" t="s">
        <v>9</v>
      </c>
      <c r="G200" s="38"/>
    </row>
    <row r="201" spans="1:11" ht="14.1" customHeight="1">
      <c r="A201" s="4" t="s">
        <v>48</v>
      </c>
      <c r="B201" s="8" t="s">
        <v>4</v>
      </c>
      <c r="C201" s="8"/>
      <c r="D201" s="115" t="s">
        <v>11</v>
      </c>
      <c r="E201" s="62">
        <v>278</v>
      </c>
      <c r="F201" s="63">
        <v>1.67</v>
      </c>
      <c r="G201" s="32"/>
    </row>
    <row r="202" spans="1:11" ht="14.1" customHeight="1">
      <c r="A202" s="4" t="s">
        <v>49</v>
      </c>
      <c r="B202" s="8" t="s">
        <v>4</v>
      </c>
      <c r="C202" s="22"/>
      <c r="D202" s="116"/>
      <c r="E202" s="62">
        <v>342</v>
      </c>
      <c r="F202" s="63">
        <v>2.0699999999999998</v>
      </c>
      <c r="G202" s="33"/>
      <c r="K202" s="3"/>
    </row>
    <row r="203" spans="1:11" ht="14.1" customHeight="1">
      <c r="A203" s="4" t="s">
        <v>50</v>
      </c>
      <c r="B203" s="8" t="s">
        <v>4</v>
      </c>
      <c r="C203" s="22"/>
      <c r="D203" s="116"/>
      <c r="E203" s="62">
        <v>406</v>
      </c>
      <c r="F203" s="63">
        <v>2.4700000000000002</v>
      </c>
      <c r="G203" s="33"/>
      <c r="K203" s="3"/>
    </row>
    <row r="204" spans="1:11" ht="14.1" customHeight="1">
      <c r="A204" s="4">
        <v>1200</v>
      </c>
      <c r="B204" s="5" t="s">
        <v>4</v>
      </c>
      <c r="C204" s="8"/>
      <c r="D204" s="116"/>
      <c r="E204" s="62">
        <v>278</v>
      </c>
      <c r="F204" s="63">
        <v>1.67</v>
      </c>
      <c r="G204" s="41"/>
    </row>
    <row r="205" spans="1:11" ht="14.1" customHeight="1">
      <c r="A205" s="4">
        <v>1500</v>
      </c>
      <c r="B205" s="5" t="s">
        <v>4</v>
      </c>
      <c r="C205" s="22"/>
      <c r="D205" s="116"/>
      <c r="E205" s="62">
        <v>342</v>
      </c>
      <c r="F205" s="63">
        <v>2.0699999999999998</v>
      </c>
      <c r="G205" s="41"/>
    </row>
    <row r="206" spans="1:11" ht="14.1" customHeight="1">
      <c r="A206" s="4">
        <v>1800</v>
      </c>
      <c r="B206" s="5" t="s">
        <v>4</v>
      </c>
      <c r="C206" s="22"/>
      <c r="D206" s="116"/>
      <c r="E206" s="62">
        <v>406</v>
      </c>
      <c r="F206" s="63">
        <v>2.4700000000000002</v>
      </c>
      <c r="G206" s="41"/>
    </row>
    <row r="207" spans="1:11" ht="14.1" customHeight="1">
      <c r="A207" s="4">
        <v>2100</v>
      </c>
      <c r="B207" s="5" t="s">
        <v>4</v>
      </c>
      <c r="C207" s="22"/>
      <c r="D207" s="116"/>
      <c r="E207" s="62">
        <v>469</v>
      </c>
      <c r="F207" s="63">
        <v>2.86</v>
      </c>
      <c r="G207" s="41"/>
    </row>
    <row r="208" spans="1:11" ht="14.1" customHeight="1">
      <c r="A208" s="4">
        <v>2400</v>
      </c>
      <c r="B208" s="5" t="s">
        <v>4</v>
      </c>
      <c r="C208" s="22"/>
      <c r="D208" s="117"/>
      <c r="E208" s="62">
        <v>533</v>
      </c>
      <c r="F208" s="63">
        <v>3.26</v>
      </c>
      <c r="G208" s="42"/>
    </row>
    <row r="209" spans="1:7" ht="14.1" customHeight="1" thickBot="1">
      <c r="A209" s="119" t="s">
        <v>5</v>
      </c>
      <c r="B209" s="120"/>
      <c r="C209" s="120"/>
      <c r="D209" s="120"/>
      <c r="E209" s="120"/>
      <c r="F209" s="121"/>
      <c r="G209" s="88"/>
    </row>
    <row r="210" spans="1:7" ht="14.1" customHeight="1" thickBot="1">
      <c r="A210" s="35" t="s">
        <v>0</v>
      </c>
      <c r="B210" s="36" t="s">
        <v>3</v>
      </c>
      <c r="C210" s="37"/>
      <c r="D210" s="37" t="s">
        <v>1</v>
      </c>
      <c r="E210" s="65" t="s">
        <v>8</v>
      </c>
      <c r="F210" s="66" t="s">
        <v>9</v>
      </c>
      <c r="G210" s="38"/>
    </row>
    <row r="211" spans="1:7" ht="14.1" customHeight="1">
      <c r="A211" s="4">
        <v>1200</v>
      </c>
      <c r="B211" s="5" t="s">
        <v>4</v>
      </c>
      <c r="C211" s="8"/>
      <c r="D211" s="115" t="s">
        <v>11</v>
      </c>
      <c r="E211" s="18">
        <v>344</v>
      </c>
      <c r="F211" s="31">
        <v>2.1</v>
      </c>
      <c r="G211" s="29"/>
    </row>
    <row r="212" spans="1:7" ht="14.1" customHeight="1">
      <c r="A212" s="4">
        <v>1500</v>
      </c>
      <c r="B212" s="5" t="s">
        <v>4</v>
      </c>
      <c r="C212" s="22"/>
      <c r="D212" s="116"/>
      <c r="E212" s="18">
        <v>424</v>
      </c>
      <c r="F212" s="31">
        <v>2.6</v>
      </c>
      <c r="G212" s="29"/>
    </row>
    <row r="213" spans="1:7" ht="14.1" customHeight="1">
      <c r="A213" s="4">
        <v>1800</v>
      </c>
      <c r="B213" s="5" t="s">
        <v>4</v>
      </c>
      <c r="C213" s="22"/>
      <c r="D213" s="116"/>
      <c r="E213" s="18">
        <v>504</v>
      </c>
      <c r="F213" s="31">
        <v>3.1</v>
      </c>
      <c r="G213" s="29"/>
    </row>
    <row r="214" spans="1:7" ht="14.1" customHeight="1">
      <c r="A214" s="4">
        <v>2100</v>
      </c>
      <c r="B214" s="5" t="s">
        <v>4</v>
      </c>
      <c r="C214" s="22"/>
      <c r="D214" s="116"/>
      <c r="E214" s="18">
        <v>584</v>
      </c>
      <c r="F214" s="31">
        <v>3.6</v>
      </c>
      <c r="G214" s="29"/>
    </row>
    <row r="215" spans="1:7" ht="14.1" customHeight="1">
      <c r="A215" s="4">
        <v>2400</v>
      </c>
      <c r="B215" s="5" t="s">
        <v>4</v>
      </c>
      <c r="C215" s="22"/>
      <c r="D215" s="117"/>
      <c r="E215" s="18">
        <v>663</v>
      </c>
      <c r="F215" s="31">
        <v>4.0999999999999996</v>
      </c>
      <c r="G215" s="30"/>
    </row>
    <row r="216" spans="1:7" ht="14.1" customHeight="1" thickBot="1">
      <c r="A216" s="101" t="s">
        <v>176</v>
      </c>
      <c r="B216" s="102"/>
      <c r="C216" s="103"/>
      <c r="D216" s="103"/>
      <c r="E216" s="103"/>
      <c r="F216" s="105"/>
      <c r="G216" s="88"/>
    </row>
    <row r="217" spans="1:7" ht="14.1" customHeight="1" thickBot="1">
      <c r="A217" s="35" t="s">
        <v>0</v>
      </c>
      <c r="B217" s="36" t="s">
        <v>3</v>
      </c>
      <c r="C217" s="37"/>
      <c r="D217" s="37"/>
      <c r="E217" s="65" t="s">
        <v>8</v>
      </c>
      <c r="F217" s="66" t="s">
        <v>9</v>
      </c>
      <c r="G217" s="38"/>
    </row>
    <row r="218" spans="1:7" ht="14.1" customHeight="1">
      <c r="A218" s="4">
        <v>400</v>
      </c>
      <c r="B218" s="5" t="s">
        <v>4</v>
      </c>
      <c r="C218" s="1"/>
      <c r="D218" s="9"/>
      <c r="E218" s="67">
        <v>47</v>
      </c>
      <c r="F218" s="68">
        <v>0.2888</v>
      </c>
      <c r="G218" s="32"/>
    </row>
    <row r="219" spans="1:7" ht="14.1" customHeight="1">
      <c r="A219" s="4">
        <v>500</v>
      </c>
      <c r="B219" s="5" t="s">
        <v>4</v>
      </c>
      <c r="C219" s="1"/>
      <c r="D219" s="9"/>
      <c r="E219" s="67">
        <v>59</v>
      </c>
      <c r="F219" s="68">
        <v>0.36099999999999999</v>
      </c>
      <c r="G219" s="29"/>
    </row>
    <row r="220" spans="1:7" ht="14.1" customHeight="1">
      <c r="A220" s="4">
        <v>600</v>
      </c>
      <c r="B220" s="5" t="s">
        <v>4</v>
      </c>
      <c r="C220" s="1"/>
      <c r="D220" s="9"/>
      <c r="E220" s="67">
        <v>70</v>
      </c>
      <c r="F220" s="68">
        <v>0.43319999999999997</v>
      </c>
      <c r="G220" s="29"/>
    </row>
    <row r="221" spans="1:7" ht="14.1" customHeight="1">
      <c r="A221" s="4">
        <v>700</v>
      </c>
      <c r="B221" s="5" t="s">
        <v>4</v>
      </c>
      <c r="C221" s="1"/>
      <c r="D221" s="9"/>
      <c r="E221" s="67">
        <v>82</v>
      </c>
      <c r="F221" s="68">
        <v>0.50539999999999996</v>
      </c>
      <c r="G221" s="29"/>
    </row>
    <row r="222" spans="1:7" ht="14.1" customHeight="1">
      <c r="A222" s="4">
        <v>800</v>
      </c>
      <c r="B222" s="5" t="s">
        <v>4</v>
      </c>
      <c r="C222" s="1"/>
      <c r="D222" s="9"/>
      <c r="E222" s="67">
        <v>94</v>
      </c>
      <c r="F222" s="68">
        <v>0.5776</v>
      </c>
      <c r="G222" s="29"/>
    </row>
    <row r="223" spans="1:7" ht="18" customHeight="1">
      <c r="A223" s="4">
        <v>1000</v>
      </c>
      <c r="B223" s="5" t="s">
        <v>4</v>
      </c>
      <c r="C223" s="1"/>
      <c r="D223" s="9"/>
      <c r="E223" s="67">
        <v>117</v>
      </c>
      <c r="F223" s="68">
        <v>0.72199999999999998</v>
      </c>
      <c r="G223" s="30"/>
    </row>
    <row r="224" spans="1:7" ht="14.1" customHeight="1" thickBot="1">
      <c r="A224" s="101" t="s">
        <v>41</v>
      </c>
      <c r="B224" s="102"/>
      <c r="C224" s="103"/>
      <c r="D224" s="103"/>
      <c r="E224" s="103"/>
      <c r="F224" s="105"/>
      <c r="G224" s="88"/>
    </row>
    <row r="225" spans="1:7" ht="14.1" customHeight="1" thickBot="1">
      <c r="A225" s="35" t="s">
        <v>0</v>
      </c>
      <c r="B225" s="36" t="s">
        <v>3</v>
      </c>
      <c r="C225" s="37"/>
      <c r="D225" s="37" t="s">
        <v>1</v>
      </c>
      <c r="E225" s="65" t="s">
        <v>8</v>
      </c>
      <c r="F225" s="66" t="s">
        <v>9</v>
      </c>
      <c r="G225" s="38"/>
    </row>
    <row r="226" spans="1:7" ht="14.1" customHeight="1">
      <c r="A226" s="23" t="s">
        <v>35</v>
      </c>
      <c r="B226" s="1" t="s">
        <v>4</v>
      </c>
      <c r="C226" s="7"/>
      <c r="D226" s="8" t="s">
        <v>123</v>
      </c>
      <c r="E226" s="69">
        <v>152</v>
      </c>
      <c r="F226" s="59">
        <v>0.73199999999999998</v>
      </c>
      <c r="G226" s="32"/>
    </row>
    <row r="227" spans="1:7" ht="14.1" customHeight="1">
      <c r="A227" s="23" t="s">
        <v>36</v>
      </c>
      <c r="B227" s="1" t="s">
        <v>4</v>
      </c>
      <c r="C227" s="7"/>
      <c r="D227" s="8" t="s">
        <v>123</v>
      </c>
      <c r="E227" s="69">
        <v>191</v>
      </c>
      <c r="F227" s="59">
        <v>0.93</v>
      </c>
      <c r="G227" s="29"/>
    </row>
    <row r="228" spans="1:7" ht="14.1" customHeight="1">
      <c r="A228" s="23" t="s">
        <v>37</v>
      </c>
      <c r="B228" s="1" t="s">
        <v>4</v>
      </c>
      <c r="C228" s="7"/>
      <c r="D228" s="8" t="s">
        <v>123</v>
      </c>
      <c r="E228" s="69">
        <v>231</v>
      </c>
      <c r="F228" s="59">
        <v>1.1200000000000001</v>
      </c>
      <c r="G228" s="29"/>
    </row>
    <row r="229" spans="1:7" ht="14.1" customHeight="1">
      <c r="A229" s="23" t="s">
        <v>38</v>
      </c>
      <c r="B229" s="1" t="s">
        <v>4</v>
      </c>
      <c r="C229" s="7"/>
      <c r="D229" s="8" t="s">
        <v>123</v>
      </c>
      <c r="E229" s="69">
        <v>271</v>
      </c>
      <c r="F229" s="59">
        <v>1.31</v>
      </c>
      <c r="G229" s="29"/>
    </row>
    <row r="230" spans="1:7" ht="14.1" customHeight="1">
      <c r="A230" s="23" t="s">
        <v>39</v>
      </c>
      <c r="B230" s="1" t="s">
        <v>4</v>
      </c>
      <c r="C230" s="7"/>
      <c r="D230" s="8" t="s">
        <v>123</v>
      </c>
      <c r="E230" s="69">
        <v>309</v>
      </c>
      <c r="F230" s="59">
        <v>1.5</v>
      </c>
      <c r="G230" s="29"/>
    </row>
    <row r="231" spans="1:7" ht="14.1" customHeight="1">
      <c r="A231" s="23" t="s">
        <v>40</v>
      </c>
      <c r="B231" s="1" t="s">
        <v>4</v>
      </c>
      <c r="C231" s="7"/>
      <c r="D231" s="8" t="s">
        <v>123</v>
      </c>
      <c r="E231" s="69">
        <v>389</v>
      </c>
      <c r="F231" s="59">
        <v>1.89</v>
      </c>
      <c r="G231" s="30"/>
    </row>
    <row r="232" spans="1:7" ht="14.1" customHeight="1" thickBot="1">
      <c r="A232" s="101" t="s">
        <v>140</v>
      </c>
      <c r="B232" s="102"/>
      <c r="C232" s="103"/>
      <c r="D232" s="103"/>
      <c r="E232" s="103"/>
      <c r="F232" s="105"/>
      <c r="G232" s="88"/>
    </row>
    <row r="233" spans="1:7" ht="14.1" customHeight="1" thickBot="1">
      <c r="A233" s="35" t="s">
        <v>0</v>
      </c>
      <c r="B233" s="36"/>
      <c r="C233" s="37"/>
      <c r="D233" s="37" t="s">
        <v>1</v>
      </c>
      <c r="E233" s="65" t="s">
        <v>8</v>
      </c>
      <c r="F233" s="66" t="s">
        <v>9</v>
      </c>
      <c r="G233" s="38"/>
    </row>
    <row r="234" spans="1:7" ht="14.25" customHeight="1">
      <c r="A234" s="4" t="s">
        <v>87</v>
      </c>
      <c r="B234" s="10"/>
      <c r="C234" s="7"/>
      <c r="D234" s="6" t="s">
        <v>2</v>
      </c>
      <c r="E234" s="56">
        <v>245</v>
      </c>
      <c r="F234" s="68">
        <v>5.6020000000000003</v>
      </c>
      <c r="G234" s="98"/>
    </row>
    <row r="235" spans="1:7" ht="14.25" customHeight="1">
      <c r="A235" s="4" t="s">
        <v>88</v>
      </c>
      <c r="B235" s="10"/>
      <c r="C235" s="7"/>
      <c r="D235" s="6" t="s">
        <v>2</v>
      </c>
      <c r="E235" s="56">
        <v>306</v>
      </c>
      <c r="F235" s="68">
        <v>7.0019999999999998</v>
      </c>
      <c r="G235" s="99"/>
    </row>
    <row r="236" spans="1:7" ht="14.25" customHeight="1">
      <c r="A236" s="4" t="s">
        <v>89</v>
      </c>
      <c r="B236" s="5"/>
      <c r="C236" s="1"/>
      <c r="D236" s="6" t="s">
        <v>2</v>
      </c>
      <c r="E236" s="18">
        <v>368</v>
      </c>
      <c r="F236" s="68">
        <v>8.4024000000000001</v>
      </c>
      <c r="G236" s="99"/>
    </row>
    <row r="237" spans="1:7" ht="14.1" customHeight="1">
      <c r="A237" s="4" t="s">
        <v>90</v>
      </c>
      <c r="B237" s="5"/>
      <c r="C237" s="1"/>
      <c r="D237" s="6" t="s">
        <v>2</v>
      </c>
      <c r="E237" s="18">
        <v>429</v>
      </c>
      <c r="F237" s="68">
        <v>9.8027999999999995</v>
      </c>
      <c r="G237" s="99"/>
    </row>
    <row r="238" spans="1:7" ht="14.1" customHeight="1">
      <c r="A238" s="4" t="s">
        <v>91</v>
      </c>
      <c r="B238" s="5"/>
      <c r="C238" s="1"/>
      <c r="D238" s="6" t="s">
        <v>2</v>
      </c>
      <c r="E238" s="18">
        <v>490</v>
      </c>
      <c r="F238" s="68">
        <v>11.203200000000001</v>
      </c>
      <c r="G238" s="99"/>
    </row>
    <row r="239" spans="1:7" ht="14.1" customHeight="1">
      <c r="A239" s="4" t="s">
        <v>92</v>
      </c>
      <c r="B239" s="5"/>
      <c r="C239" s="1"/>
      <c r="D239" s="6" t="s">
        <v>2</v>
      </c>
      <c r="E239" s="18">
        <v>612</v>
      </c>
      <c r="F239" s="68">
        <v>14.004</v>
      </c>
      <c r="G239" s="99"/>
    </row>
    <row r="240" spans="1:7" ht="14.1" customHeight="1">
      <c r="A240" s="4" t="s">
        <v>63</v>
      </c>
      <c r="B240" s="10"/>
      <c r="C240" s="7"/>
      <c r="D240" s="6" t="s">
        <v>2</v>
      </c>
      <c r="E240" s="56">
        <v>306</v>
      </c>
      <c r="F240" s="68">
        <v>7.0019999999999998</v>
      </c>
      <c r="G240" s="99"/>
    </row>
    <row r="241" spans="1:7" ht="14.1" customHeight="1">
      <c r="A241" s="4" t="s">
        <v>64</v>
      </c>
      <c r="B241" s="10"/>
      <c r="C241" s="7"/>
      <c r="D241" s="6" t="s">
        <v>2</v>
      </c>
      <c r="E241" s="56">
        <v>383</v>
      </c>
      <c r="F241" s="68">
        <v>8.7524999999999995</v>
      </c>
      <c r="G241" s="99"/>
    </row>
    <row r="242" spans="1:7" ht="14.1" customHeight="1">
      <c r="A242" s="4" t="s">
        <v>65</v>
      </c>
      <c r="B242" s="5"/>
      <c r="C242" s="1"/>
      <c r="D242" s="6" t="s">
        <v>2</v>
      </c>
      <c r="E242" s="18">
        <v>459</v>
      </c>
      <c r="F242" s="68">
        <v>10.503</v>
      </c>
      <c r="G242" s="99"/>
    </row>
    <row r="243" spans="1:7" ht="14.1" customHeight="1">
      <c r="A243" s="4" t="s">
        <v>66</v>
      </c>
      <c r="B243" s="5"/>
      <c r="C243" s="1"/>
      <c r="D243" s="6" t="s">
        <v>2</v>
      </c>
      <c r="E243" s="18">
        <v>536</v>
      </c>
      <c r="F243" s="68">
        <v>12.253500000000001</v>
      </c>
      <c r="G243" s="99"/>
    </row>
    <row r="244" spans="1:7" ht="14.1" customHeight="1">
      <c r="A244" s="4" t="s">
        <v>67</v>
      </c>
      <c r="B244" s="5"/>
      <c r="C244" s="1"/>
      <c r="D244" s="6" t="s">
        <v>2</v>
      </c>
      <c r="E244" s="18">
        <v>612</v>
      </c>
      <c r="F244" s="68">
        <v>14.004</v>
      </c>
      <c r="G244" s="99"/>
    </row>
    <row r="245" spans="1:7" ht="14.1" customHeight="1">
      <c r="A245" s="4" t="s">
        <v>68</v>
      </c>
      <c r="B245" s="5"/>
      <c r="C245" s="1"/>
      <c r="D245" s="6" t="s">
        <v>2</v>
      </c>
      <c r="E245" s="18">
        <v>765</v>
      </c>
      <c r="F245" s="68">
        <v>17.504999999999999</v>
      </c>
      <c r="G245" s="99"/>
    </row>
    <row r="246" spans="1:7" ht="14.1" customHeight="1">
      <c r="A246" s="4" t="s">
        <v>110</v>
      </c>
      <c r="B246" s="5"/>
      <c r="C246" s="1"/>
      <c r="D246" s="6" t="s">
        <v>2</v>
      </c>
      <c r="E246" s="18">
        <v>368</v>
      </c>
      <c r="F246" s="68">
        <v>8.4024000000000001</v>
      </c>
      <c r="G246" s="99"/>
    </row>
    <row r="247" spans="1:7" ht="14.1" customHeight="1">
      <c r="A247" s="4" t="s">
        <v>109</v>
      </c>
      <c r="B247" s="10"/>
      <c r="C247" s="7"/>
      <c r="D247" s="6" t="s">
        <v>2</v>
      </c>
      <c r="E247" s="56">
        <v>459</v>
      </c>
      <c r="F247" s="68">
        <v>10.503</v>
      </c>
      <c r="G247" s="99"/>
    </row>
    <row r="248" spans="1:7" ht="14.1" customHeight="1">
      <c r="A248" s="4" t="s">
        <v>108</v>
      </c>
      <c r="B248" s="5"/>
      <c r="C248" s="1"/>
      <c r="D248" s="6" t="s">
        <v>2</v>
      </c>
      <c r="E248" s="18">
        <v>551</v>
      </c>
      <c r="F248" s="68">
        <v>12.6036</v>
      </c>
      <c r="G248" s="99"/>
    </row>
    <row r="249" spans="1:7" ht="14.1" customHeight="1">
      <c r="A249" s="4" t="s">
        <v>107</v>
      </c>
      <c r="B249" s="5"/>
      <c r="C249" s="1"/>
      <c r="D249" s="6" t="s">
        <v>2</v>
      </c>
      <c r="E249" s="18">
        <v>643</v>
      </c>
      <c r="F249" s="68">
        <v>14.7042</v>
      </c>
      <c r="G249" s="99"/>
    </row>
    <row r="250" spans="1:7" ht="14.1" customHeight="1">
      <c r="A250" s="4" t="s">
        <v>106</v>
      </c>
      <c r="B250" s="5"/>
      <c r="C250" s="1"/>
      <c r="D250" s="6" t="s">
        <v>2</v>
      </c>
      <c r="E250" s="18">
        <v>735</v>
      </c>
      <c r="F250" s="68">
        <v>16.8048</v>
      </c>
      <c r="G250" s="99"/>
    </row>
    <row r="251" spans="1:7" ht="14.1" customHeight="1">
      <c r="A251" s="4" t="s">
        <v>105</v>
      </c>
      <c r="B251" s="5"/>
      <c r="C251" s="1"/>
      <c r="D251" s="6" t="s">
        <v>2</v>
      </c>
      <c r="E251" s="18">
        <v>918</v>
      </c>
      <c r="F251" s="68">
        <v>21.006</v>
      </c>
      <c r="G251" s="99"/>
    </row>
    <row r="252" spans="1:7" ht="14.1" customHeight="1">
      <c r="A252" s="4" t="s">
        <v>104</v>
      </c>
      <c r="B252" s="5"/>
      <c r="C252" s="1"/>
      <c r="D252" s="6" t="s">
        <v>2</v>
      </c>
      <c r="E252" s="18">
        <v>429</v>
      </c>
      <c r="F252" s="68">
        <v>9.8027999999999995</v>
      </c>
      <c r="G252" s="99"/>
    </row>
    <row r="253" spans="1:7" ht="14.1" customHeight="1">
      <c r="A253" s="4" t="s">
        <v>103</v>
      </c>
      <c r="B253" s="10"/>
      <c r="C253" s="7"/>
      <c r="D253" s="6" t="s">
        <v>2</v>
      </c>
      <c r="E253" s="56">
        <v>536</v>
      </c>
      <c r="F253" s="68">
        <v>12.253500000000001</v>
      </c>
      <c r="G253" s="99"/>
    </row>
    <row r="254" spans="1:7" ht="14.1" customHeight="1">
      <c r="A254" s="4" t="s">
        <v>102</v>
      </c>
      <c r="B254" s="5"/>
      <c r="C254" s="1"/>
      <c r="D254" s="6" t="s">
        <v>2</v>
      </c>
      <c r="E254" s="18">
        <v>643</v>
      </c>
      <c r="F254" s="68">
        <v>14.7042</v>
      </c>
      <c r="G254" s="99"/>
    </row>
    <row r="255" spans="1:7" ht="14.1" customHeight="1">
      <c r="A255" s="4" t="s">
        <v>101</v>
      </c>
      <c r="B255" s="5"/>
      <c r="C255" s="1"/>
      <c r="D255" s="6" t="s">
        <v>2</v>
      </c>
      <c r="E255" s="18">
        <v>750</v>
      </c>
      <c r="F255" s="68">
        <v>17.154900000000001</v>
      </c>
      <c r="G255" s="99"/>
    </row>
    <row r="256" spans="1:7" ht="14.1" customHeight="1">
      <c r="A256" s="4" t="s">
        <v>100</v>
      </c>
      <c r="B256" s="5"/>
      <c r="C256" s="1"/>
      <c r="D256" s="6" t="s">
        <v>2</v>
      </c>
      <c r="E256" s="18">
        <v>857</v>
      </c>
      <c r="F256" s="68">
        <v>19.605599999999999</v>
      </c>
      <c r="G256" s="99"/>
    </row>
    <row r="257" spans="1:7" ht="14.1" customHeight="1">
      <c r="A257" s="4" t="s">
        <v>99</v>
      </c>
      <c r="B257" s="5"/>
      <c r="C257" s="1"/>
      <c r="D257" s="6" t="s">
        <v>2</v>
      </c>
      <c r="E257" s="18">
        <v>1071</v>
      </c>
      <c r="F257" s="68">
        <v>24.507000000000001</v>
      </c>
      <c r="G257" s="99"/>
    </row>
    <row r="258" spans="1:7" ht="14.1" customHeight="1">
      <c r="A258" s="4" t="s">
        <v>98</v>
      </c>
      <c r="B258" s="5"/>
      <c r="C258" s="1"/>
      <c r="D258" s="6" t="s">
        <v>2</v>
      </c>
      <c r="E258" s="18">
        <v>490</v>
      </c>
      <c r="F258" s="68">
        <v>11.203200000000001</v>
      </c>
      <c r="G258" s="99"/>
    </row>
    <row r="259" spans="1:7" ht="14.1" customHeight="1">
      <c r="A259" s="4" t="s">
        <v>97</v>
      </c>
      <c r="B259" s="10"/>
      <c r="C259" s="7"/>
      <c r="D259" s="6" t="s">
        <v>2</v>
      </c>
      <c r="E259" s="56">
        <v>612</v>
      </c>
      <c r="F259" s="68">
        <v>14.004</v>
      </c>
      <c r="G259" s="99"/>
    </row>
    <row r="260" spans="1:7" ht="14.1" customHeight="1">
      <c r="A260" s="4" t="s">
        <v>96</v>
      </c>
      <c r="B260" s="5"/>
      <c r="C260" s="1"/>
      <c r="D260" s="6" t="s">
        <v>2</v>
      </c>
      <c r="E260" s="18">
        <v>735</v>
      </c>
      <c r="F260" s="68">
        <v>16.8048</v>
      </c>
      <c r="G260" s="99"/>
    </row>
    <row r="261" spans="1:7" ht="14.1" customHeight="1">
      <c r="A261" s="4" t="s">
        <v>95</v>
      </c>
      <c r="B261" s="5"/>
      <c r="C261" s="1"/>
      <c r="D261" s="6" t="s">
        <v>2</v>
      </c>
      <c r="E261" s="18">
        <v>857</v>
      </c>
      <c r="F261" s="68">
        <v>19.605599999999999</v>
      </c>
      <c r="G261" s="99"/>
    </row>
    <row r="262" spans="1:7" ht="14.1" customHeight="1">
      <c r="A262" s="4" t="s">
        <v>94</v>
      </c>
      <c r="B262" s="5"/>
      <c r="C262" s="1"/>
      <c r="D262" s="6" t="s">
        <v>2</v>
      </c>
      <c r="E262" s="18">
        <v>980</v>
      </c>
      <c r="F262" s="68">
        <v>22.406400000000001</v>
      </c>
      <c r="G262" s="99"/>
    </row>
    <row r="263" spans="1:7" ht="14.1" customHeight="1">
      <c r="A263" s="4" t="s">
        <v>93</v>
      </c>
      <c r="B263" s="5"/>
      <c r="C263" s="1"/>
      <c r="D263" s="6" t="s">
        <v>2</v>
      </c>
      <c r="E263" s="18">
        <v>1224</v>
      </c>
      <c r="F263" s="68">
        <v>28.007999999999999</v>
      </c>
      <c r="G263" s="100"/>
    </row>
    <row r="264" spans="1:7" ht="14.1" customHeight="1" thickBot="1">
      <c r="A264" s="101" t="s">
        <v>42</v>
      </c>
      <c r="B264" s="102"/>
      <c r="C264" s="103"/>
      <c r="D264" s="103"/>
      <c r="E264" s="103"/>
      <c r="F264" s="104"/>
      <c r="G264" s="89"/>
    </row>
    <row r="265" spans="1:7" ht="14.1" customHeight="1" thickBot="1">
      <c r="A265" s="35" t="s">
        <v>0</v>
      </c>
      <c r="B265" s="36" t="s">
        <v>3</v>
      </c>
      <c r="C265" s="37"/>
      <c r="D265" s="37" t="s">
        <v>1</v>
      </c>
      <c r="E265" s="65" t="s">
        <v>8</v>
      </c>
      <c r="F265" s="66" t="s">
        <v>9</v>
      </c>
      <c r="G265" s="38"/>
    </row>
    <row r="266" spans="1:7" ht="35.25" customHeight="1">
      <c r="A266" s="11" t="s">
        <v>168</v>
      </c>
      <c r="B266" s="5" t="s">
        <v>4</v>
      </c>
      <c r="C266" s="1"/>
      <c r="D266" s="6"/>
      <c r="E266" s="18">
        <v>26</v>
      </c>
      <c r="F266" s="31">
        <v>1.4999999999999999E-2</v>
      </c>
      <c r="G266" s="1"/>
    </row>
    <row r="267" spans="1:7" ht="23.25" customHeight="1">
      <c r="A267" s="11" t="s">
        <v>46</v>
      </c>
      <c r="B267" s="5" t="s">
        <v>4</v>
      </c>
      <c r="C267" s="6"/>
      <c r="D267" s="6" t="s">
        <v>43</v>
      </c>
      <c r="E267" s="18">
        <v>112</v>
      </c>
      <c r="F267" s="31">
        <v>0.4</v>
      </c>
      <c r="G267" s="1"/>
    </row>
    <row r="268" spans="1:7" ht="39.75" customHeight="1" thickBot="1">
      <c r="A268" s="12" t="s">
        <v>47</v>
      </c>
      <c r="B268" s="13"/>
      <c r="C268" s="14"/>
      <c r="D268" s="15" t="s">
        <v>44</v>
      </c>
      <c r="E268" s="21">
        <v>21</v>
      </c>
      <c r="F268" s="74">
        <v>3.7999999999999999E-2</v>
      </c>
      <c r="G268" s="1"/>
    </row>
    <row r="270" spans="1:7" ht="14.1" customHeight="1">
      <c r="A270" s="73" t="s">
        <v>7</v>
      </c>
    </row>
  </sheetData>
  <mergeCells count="29">
    <mergeCell ref="A264:F264"/>
    <mergeCell ref="A187:F187"/>
    <mergeCell ref="A155:F155"/>
    <mergeCell ref="A199:F199"/>
    <mergeCell ref="D5:F5"/>
    <mergeCell ref="A5:C5"/>
    <mergeCell ref="E6:F6"/>
    <mergeCell ref="A232:F232"/>
    <mergeCell ref="A224:F224"/>
    <mergeCell ref="A7:F7"/>
    <mergeCell ref="A216:F216"/>
    <mergeCell ref="A59:F59"/>
    <mergeCell ref="A91:F91"/>
    <mergeCell ref="D211:D215"/>
    <mergeCell ref="D9:D32"/>
    <mergeCell ref="A33:F33"/>
    <mergeCell ref="A1:G1"/>
    <mergeCell ref="M1:O1"/>
    <mergeCell ref="A2:O2"/>
    <mergeCell ref="A3:H3"/>
    <mergeCell ref="G234:G263"/>
    <mergeCell ref="G157:G186"/>
    <mergeCell ref="G93:G122"/>
    <mergeCell ref="G189:G197"/>
    <mergeCell ref="A209:F209"/>
    <mergeCell ref="D201:D208"/>
    <mergeCell ref="A198:G198"/>
    <mergeCell ref="A123:F123"/>
    <mergeCell ref="D35:D58"/>
  </mergeCells>
  <phoneticPr fontId="1" type="noConversion"/>
  <pageMargins left="0.27559055118110237" right="3.937007874015748E-2" top="0.39370078740157483" bottom="0.27559055118110237" header="0" footer="0"/>
  <pageSetup paperSize="9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11"/>
  <sheetViews>
    <sheetView tabSelected="1" topLeftCell="A31" workbookViewId="0">
      <selection sqref="A1:O3"/>
    </sheetView>
  </sheetViews>
  <sheetFormatPr defaultRowHeight="15"/>
  <cols>
    <col min="1" max="1" width="44.7109375" customWidth="1"/>
    <col min="2" max="2" width="27.7109375" style="498" customWidth="1"/>
    <col min="3" max="3" width="28.5703125" style="498" customWidth="1"/>
    <col min="4" max="4" width="58.5703125" customWidth="1"/>
  </cols>
  <sheetData>
    <row r="1" spans="1:15" ht="73.5" customHeight="1">
      <c r="A1" s="90"/>
      <c r="B1" s="91"/>
      <c r="C1" s="91"/>
      <c r="D1" s="91"/>
      <c r="E1" s="91"/>
      <c r="F1" s="91"/>
      <c r="G1" s="92"/>
      <c r="H1" s="81"/>
      <c r="I1" s="78"/>
      <c r="J1" s="78"/>
      <c r="K1" s="78"/>
      <c r="L1" s="78"/>
      <c r="M1" s="93"/>
      <c r="N1" s="93"/>
      <c r="O1" s="93"/>
    </row>
    <row r="2" spans="1:15" ht="31.5">
      <c r="A2" s="94" t="s">
        <v>478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5" s="26" customFormat="1" ht="18" customHeight="1">
      <c r="A3" s="96" t="s">
        <v>180</v>
      </c>
      <c r="B3" s="97"/>
      <c r="C3" s="97"/>
      <c r="D3" s="97"/>
      <c r="E3" s="97"/>
      <c r="F3" s="97"/>
      <c r="G3" s="97"/>
      <c r="H3" s="97"/>
      <c r="I3" s="82"/>
      <c r="J3" s="83"/>
      <c r="K3" s="82"/>
      <c r="L3" s="83"/>
      <c r="M3" s="82"/>
      <c r="N3" s="83"/>
      <c r="O3" s="84"/>
    </row>
    <row r="4" spans="1:15" s="80" customFormat="1" ht="27" customHeight="1">
      <c r="A4" s="475"/>
      <c r="C4" s="476"/>
      <c r="D4" s="79"/>
      <c r="E4" s="476"/>
      <c r="F4" s="477"/>
    </row>
    <row r="5" spans="1:15" ht="333.75" customHeight="1">
      <c r="A5" s="109"/>
      <c r="B5" s="109"/>
      <c r="C5" s="109"/>
      <c r="D5" s="109"/>
      <c r="E5" s="79"/>
      <c r="F5" s="79"/>
      <c r="G5" s="79"/>
      <c r="H5" s="79"/>
    </row>
    <row r="6" spans="1:15" ht="28.5">
      <c r="A6" s="478" t="s">
        <v>479</v>
      </c>
      <c r="B6" s="478"/>
      <c r="C6" s="478"/>
      <c r="D6" s="479"/>
    </row>
    <row r="7" spans="1:15" ht="15.75">
      <c r="A7" s="480"/>
      <c r="B7" s="481"/>
      <c r="C7" s="481"/>
      <c r="D7" s="142"/>
    </row>
    <row r="8" spans="1:15" ht="18.75">
      <c r="A8" s="482" t="s">
        <v>480</v>
      </c>
      <c r="B8" s="482"/>
      <c r="C8" s="482"/>
      <c r="D8" s="482"/>
    </row>
    <row r="9" spans="1:15" ht="18.75">
      <c r="A9" s="483" t="s">
        <v>258</v>
      </c>
      <c r="B9" s="484" t="s">
        <v>481</v>
      </c>
      <c r="C9" s="484" t="s">
        <v>482</v>
      </c>
      <c r="D9" s="179"/>
    </row>
    <row r="10" spans="1:15" ht="15.75">
      <c r="A10" s="473" t="s">
        <v>600</v>
      </c>
      <c r="B10" s="466">
        <v>1520</v>
      </c>
      <c r="C10" s="466">
        <v>416</v>
      </c>
      <c r="D10" s="179"/>
    </row>
    <row r="11" spans="1:15" ht="39" customHeight="1">
      <c r="A11" s="473" t="s">
        <v>601</v>
      </c>
      <c r="B11" s="466">
        <v>1824</v>
      </c>
      <c r="C11" s="466">
        <v>499</v>
      </c>
      <c r="D11" s="179"/>
    </row>
    <row r="12" spans="1:15" ht="29.25" customHeight="1">
      <c r="A12" s="473" t="s">
        <v>602</v>
      </c>
      <c r="B12" s="466">
        <v>2014</v>
      </c>
      <c r="C12" s="466">
        <v>552</v>
      </c>
      <c r="D12" s="179"/>
    </row>
    <row r="13" spans="1:15" ht="42" customHeight="1">
      <c r="A13" s="473" t="s">
        <v>603</v>
      </c>
      <c r="B13" s="466">
        <v>2204</v>
      </c>
      <c r="C13" s="466">
        <v>604</v>
      </c>
      <c r="D13" s="179"/>
    </row>
    <row r="14" spans="1:15" ht="53.25" customHeight="1">
      <c r="A14" s="473" t="s">
        <v>604</v>
      </c>
      <c r="B14" s="466">
        <v>2508</v>
      </c>
      <c r="C14" s="466">
        <v>687</v>
      </c>
      <c r="D14" s="179"/>
    </row>
    <row r="15" spans="1:15" ht="18.75">
      <c r="A15" s="485" t="s">
        <v>489</v>
      </c>
      <c r="B15" s="485"/>
      <c r="C15" s="485"/>
      <c r="D15" s="485"/>
    </row>
    <row r="16" spans="1:15" ht="18.75">
      <c r="A16" s="483" t="s">
        <v>258</v>
      </c>
      <c r="B16" s="484" t="s">
        <v>490</v>
      </c>
      <c r="C16" s="484" t="s">
        <v>482</v>
      </c>
      <c r="D16" s="179"/>
    </row>
    <row r="17" spans="1:4" ht="15.75">
      <c r="A17" s="473" t="s">
        <v>605</v>
      </c>
      <c r="B17" s="466">
        <v>300</v>
      </c>
      <c r="C17" s="466">
        <v>68</v>
      </c>
      <c r="D17" s="179"/>
    </row>
    <row r="18" spans="1:4" ht="15.75">
      <c r="A18" s="473" t="s">
        <v>606</v>
      </c>
      <c r="B18" s="466">
        <v>400</v>
      </c>
      <c r="C18" s="466">
        <v>91</v>
      </c>
      <c r="D18" s="179"/>
    </row>
    <row r="19" spans="1:4" ht="15.75">
      <c r="A19" s="473" t="s">
        <v>607</v>
      </c>
      <c r="B19" s="466">
        <v>500</v>
      </c>
      <c r="C19" s="466">
        <v>114</v>
      </c>
      <c r="D19" s="179"/>
    </row>
    <row r="20" spans="1:4" ht="15.75">
      <c r="A20" s="473" t="s">
        <v>608</v>
      </c>
      <c r="B20" s="466">
        <v>600</v>
      </c>
      <c r="C20" s="466">
        <v>137</v>
      </c>
      <c r="D20" s="179"/>
    </row>
    <row r="21" spans="1:4" ht="15.75">
      <c r="A21" s="473" t="s">
        <v>609</v>
      </c>
      <c r="B21" s="466">
        <v>700</v>
      </c>
      <c r="C21" s="466">
        <v>161</v>
      </c>
      <c r="D21" s="179"/>
    </row>
    <row r="22" spans="1:4" ht="15.75">
      <c r="A22" s="473" t="s">
        <v>610</v>
      </c>
      <c r="B22" s="466">
        <v>800</v>
      </c>
      <c r="C22" s="466">
        <v>184</v>
      </c>
      <c r="D22" s="179"/>
    </row>
    <row r="23" spans="1:4" ht="15.75">
      <c r="A23" s="473" t="s">
        <v>611</v>
      </c>
      <c r="B23" s="466">
        <v>1000</v>
      </c>
      <c r="C23" s="466">
        <v>230</v>
      </c>
      <c r="D23" s="179"/>
    </row>
    <row r="24" spans="1:4" ht="15.75">
      <c r="A24" s="473" t="s">
        <v>612</v>
      </c>
      <c r="B24" s="466">
        <v>1200</v>
      </c>
      <c r="C24" s="466">
        <v>277</v>
      </c>
      <c r="D24" s="179"/>
    </row>
    <row r="25" spans="1:4" ht="15.75">
      <c r="A25" s="473" t="s">
        <v>613</v>
      </c>
      <c r="B25" s="466">
        <v>1500</v>
      </c>
      <c r="C25" s="466">
        <v>347</v>
      </c>
      <c r="D25" s="179"/>
    </row>
    <row r="26" spans="1:4" ht="15.75">
      <c r="A26" s="473" t="s">
        <v>614</v>
      </c>
      <c r="B26" s="466">
        <v>1800</v>
      </c>
      <c r="C26" s="466">
        <v>416</v>
      </c>
      <c r="D26" s="179"/>
    </row>
    <row r="27" spans="1:4" ht="18.75">
      <c r="A27" s="486" t="s">
        <v>501</v>
      </c>
      <c r="B27" s="486"/>
      <c r="C27" s="486"/>
      <c r="D27" s="486"/>
    </row>
    <row r="28" spans="1:4" ht="18.75">
      <c r="A28" s="483" t="s">
        <v>258</v>
      </c>
      <c r="B28" s="484" t="s">
        <v>502</v>
      </c>
      <c r="C28" s="484" t="s">
        <v>482</v>
      </c>
      <c r="D28" s="146"/>
    </row>
    <row r="29" spans="1:4" ht="15.75">
      <c r="A29" s="473" t="s">
        <v>615</v>
      </c>
      <c r="B29" s="466" t="s">
        <v>522</v>
      </c>
      <c r="C29" s="466">
        <v>253</v>
      </c>
      <c r="D29" s="147"/>
    </row>
    <row r="30" spans="1:4" ht="15.75">
      <c r="A30" s="473" t="s">
        <v>616</v>
      </c>
      <c r="B30" s="466" t="s">
        <v>524</v>
      </c>
      <c r="C30" s="466">
        <v>303</v>
      </c>
      <c r="D30" s="147"/>
    </row>
    <row r="31" spans="1:4" ht="15.75">
      <c r="A31" s="473" t="s">
        <v>617</v>
      </c>
      <c r="B31" s="466" t="s">
        <v>526</v>
      </c>
      <c r="C31" s="466">
        <v>379</v>
      </c>
      <c r="D31" s="147"/>
    </row>
    <row r="32" spans="1:4" ht="15.75">
      <c r="A32" s="473" t="s">
        <v>618</v>
      </c>
      <c r="B32" s="466" t="s">
        <v>619</v>
      </c>
      <c r="C32" s="466">
        <v>158</v>
      </c>
      <c r="D32" s="147"/>
    </row>
    <row r="33" spans="1:4" ht="15.75">
      <c r="A33" s="473" t="s">
        <v>620</v>
      </c>
      <c r="B33" s="466" t="s">
        <v>534</v>
      </c>
      <c r="C33" s="466">
        <v>316</v>
      </c>
      <c r="D33" s="147"/>
    </row>
    <row r="34" spans="1:4" ht="15.75">
      <c r="A34" s="473" t="s">
        <v>621</v>
      </c>
      <c r="B34" s="466" t="s">
        <v>536</v>
      </c>
      <c r="C34" s="466">
        <v>379</v>
      </c>
      <c r="D34" s="147"/>
    </row>
    <row r="35" spans="1:4" ht="15.75">
      <c r="A35" s="473" t="s">
        <v>622</v>
      </c>
      <c r="B35" s="466" t="s">
        <v>538</v>
      </c>
      <c r="C35" s="466">
        <v>473</v>
      </c>
      <c r="D35" s="147"/>
    </row>
    <row r="36" spans="1:4" ht="15.75">
      <c r="A36" s="473" t="s">
        <v>623</v>
      </c>
      <c r="B36" s="466" t="s">
        <v>540</v>
      </c>
      <c r="C36" s="466">
        <v>568</v>
      </c>
      <c r="D36" s="147"/>
    </row>
    <row r="37" spans="1:4" ht="15.75">
      <c r="A37" s="473" t="s">
        <v>624</v>
      </c>
      <c r="B37" s="466" t="s">
        <v>625</v>
      </c>
      <c r="C37" s="466">
        <v>227</v>
      </c>
      <c r="D37" s="147"/>
    </row>
    <row r="38" spans="1:4" ht="15.75">
      <c r="A38" s="473" t="s">
        <v>626</v>
      </c>
      <c r="B38" s="466" t="s">
        <v>544</v>
      </c>
      <c r="C38" s="466">
        <v>379</v>
      </c>
      <c r="D38" s="147"/>
    </row>
    <row r="39" spans="1:4" ht="15.75">
      <c r="A39" s="473" t="s">
        <v>627</v>
      </c>
      <c r="B39" s="466" t="s">
        <v>546</v>
      </c>
      <c r="C39" s="466">
        <v>454</v>
      </c>
      <c r="D39" s="147"/>
    </row>
    <row r="40" spans="1:4" ht="15.75">
      <c r="A40" s="473" t="s">
        <v>628</v>
      </c>
      <c r="B40" s="466" t="s">
        <v>548</v>
      </c>
      <c r="C40" s="466">
        <v>568</v>
      </c>
      <c r="D40" s="147"/>
    </row>
    <row r="41" spans="1:4" ht="15.75">
      <c r="A41" s="473" t="s">
        <v>629</v>
      </c>
      <c r="B41" s="466" t="s">
        <v>550</v>
      </c>
      <c r="C41" s="466">
        <v>681</v>
      </c>
      <c r="D41" s="147"/>
    </row>
    <row r="42" spans="1:4" ht="15.75">
      <c r="A42" s="473" t="s">
        <v>630</v>
      </c>
      <c r="B42" s="466" t="s">
        <v>554</v>
      </c>
      <c r="C42" s="466">
        <v>442</v>
      </c>
      <c r="D42" s="147"/>
    </row>
    <row r="43" spans="1:4" ht="15.75">
      <c r="A43" s="473" t="s">
        <v>631</v>
      </c>
      <c r="B43" s="466" t="s">
        <v>556</v>
      </c>
      <c r="C43" s="466">
        <v>530</v>
      </c>
      <c r="D43" s="147"/>
    </row>
    <row r="44" spans="1:4" ht="15.75">
      <c r="A44" s="473" t="s">
        <v>632</v>
      </c>
      <c r="B44" s="466" t="s">
        <v>558</v>
      </c>
      <c r="C44" s="466">
        <v>662</v>
      </c>
      <c r="D44" s="147"/>
    </row>
    <row r="45" spans="1:4" ht="32.25" customHeight="1">
      <c r="A45" s="485" t="s">
        <v>573</v>
      </c>
      <c r="B45" s="485"/>
      <c r="C45" s="485"/>
      <c r="D45" s="485"/>
    </row>
    <row r="46" spans="1:4" ht="18.75">
      <c r="A46" s="483" t="s">
        <v>258</v>
      </c>
      <c r="B46" s="484" t="s">
        <v>502</v>
      </c>
      <c r="C46" s="484" t="s">
        <v>482</v>
      </c>
      <c r="D46" s="488"/>
    </row>
    <row r="47" spans="1:4" ht="102" customHeight="1">
      <c r="A47" s="473" t="s">
        <v>633</v>
      </c>
      <c r="B47" s="466" t="s">
        <v>575</v>
      </c>
      <c r="C47" s="466">
        <v>18</v>
      </c>
      <c r="D47" s="459"/>
    </row>
    <row r="48" spans="1:4" ht="96" customHeight="1">
      <c r="A48" s="473" t="s">
        <v>576</v>
      </c>
      <c r="B48" s="466" t="s">
        <v>577</v>
      </c>
      <c r="C48" s="466">
        <v>16</v>
      </c>
      <c r="D48" s="459"/>
    </row>
    <row r="49" spans="1:4" ht="15.75">
      <c r="A49" s="473" t="s">
        <v>634</v>
      </c>
      <c r="B49" s="466">
        <v>290</v>
      </c>
      <c r="C49" s="466">
        <v>132</v>
      </c>
      <c r="D49" s="179"/>
    </row>
    <row r="50" spans="1:4" ht="15.75">
      <c r="A50" s="473" t="s">
        <v>635</v>
      </c>
      <c r="B50" s="466">
        <v>390</v>
      </c>
      <c r="C50" s="466">
        <v>176</v>
      </c>
      <c r="D50" s="179"/>
    </row>
    <row r="51" spans="1:4" ht="15.75">
      <c r="A51" s="473" t="s">
        <v>636</v>
      </c>
      <c r="B51" s="466">
        <v>490</v>
      </c>
      <c r="C51" s="466">
        <v>222</v>
      </c>
      <c r="D51" s="179"/>
    </row>
    <row r="52" spans="1:4" ht="15.75">
      <c r="A52" s="473" t="s">
        <v>637</v>
      </c>
      <c r="B52" s="466">
        <v>590</v>
      </c>
      <c r="C52" s="466">
        <v>266</v>
      </c>
      <c r="D52" s="179"/>
    </row>
    <row r="53" spans="1:4" ht="95.25" customHeight="1">
      <c r="A53" s="473" t="s">
        <v>584</v>
      </c>
      <c r="B53" s="466">
        <v>990</v>
      </c>
      <c r="C53" s="466">
        <v>199</v>
      </c>
      <c r="D53" s="179"/>
    </row>
    <row r="54" spans="1:4" ht="87.75" customHeight="1">
      <c r="A54" s="473" t="s">
        <v>585</v>
      </c>
      <c r="B54" s="466">
        <v>1190</v>
      </c>
      <c r="C54" s="466">
        <v>238</v>
      </c>
      <c r="D54" s="179"/>
    </row>
    <row r="55" spans="1:4" ht="15.75">
      <c r="A55" s="489" t="s">
        <v>586</v>
      </c>
      <c r="B55" s="490"/>
      <c r="C55" s="490"/>
    </row>
    <row r="56" spans="1:4" ht="15.75">
      <c r="A56" s="491"/>
      <c r="B56" s="490"/>
      <c r="C56" s="490"/>
    </row>
    <row r="57" spans="1:4" ht="18.75">
      <c r="A57" s="485" t="s">
        <v>587</v>
      </c>
      <c r="B57" s="486"/>
      <c r="C57" s="486"/>
      <c r="D57" s="486"/>
    </row>
    <row r="58" spans="1:4" ht="18.75">
      <c r="A58" s="483" t="s">
        <v>258</v>
      </c>
      <c r="B58" s="484" t="s">
        <v>482</v>
      </c>
      <c r="C58" s="179"/>
      <c r="D58" s="179"/>
    </row>
    <row r="59" spans="1:4" ht="15.75">
      <c r="A59" s="499" t="s">
        <v>638</v>
      </c>
      <c r="B59" s="500">
        <v>4413</v>
      </c>
      <c r="C59" s="179"/>
      <c r="D59" s="179"/>
    </row>
    <row r="60" spans="1:4" ht="31.5">
      <c r="A60" s="499" t="s">
        <v>639</v>
      </c>
      <c r="B60" s="500">
        <v>5387</v>
      </c>
      <c r="C60" s="179"/>
      <c r="D60" s="179"/>
    </row>
    <row r="61" spans="1:4" ht="15.75">
      <c r="A61" s="499" t="s">
        <v>640</v>
      </c>
      <c r="B61" s="500">
        <v>5640</v>
      </c>
      <c r="C61" s="179"/>
      <c r="D61" s="179"/>
    </row>
    <row r="62" spans="1:4" ht="15.75">
      <c r="A62" s="499" t="s">
        <v>641</v>
      </c>
      <c r="B62" s="500">
        <v>6076</v>
      </c>
      <c r="C62" s="179"/>
      <c r="D62" s="179"/>
    </row>
    <row r="63" spans="1:4" ht="15.75">
      <c r="A63" s="499" t="s">
        <v>642</v>
      </c>
      <c r="B63" s="500">
        <v>6512</v>
      </c>
      <c r="C63" s="179"/>
      <c r="D63" s="179"/>
    </row>
    <row r="64" spans="1:4" ht="31.5">
      <c r="A64" s="499" t="s">
        <v>643</v>
      </c>
      <c r="B64" s="500">
        <v>5913</v>
      </c>
      <c r="C64" s="179"/>
      <c r="D64" s="179"/>
    </row>
    <row r="65" spans="1:4" ht="15.75">
      <c r="A65" s="499" t="s">
        <v>644</v>
      </c>
      <c r="B65" s="500">
        <v>6216</v>
      </c>
      <c r="C65" s="179"/>
      <c r="D65" s="179"/>
    </row>
    <row r="66" spans="1:4" ht="15.75">
      <c r="A66" s="499" t="s">
        <v>645</v>
      </c>
      <c r="B66" s="500">
        <v>6704</v>
      </c>
      <c r="C66" s="179"/>
      <c r="D66" s="179"/>
    </row>
    <row r="67" spans="1:4" ht="15.75">
      <c r="A67" s="499" t="s">
        <v>646</v>
      </c>
      <c r="B67" s="500">
        <v>7188</v>
      </c>
      <c r="C67" s="179"/>
      <c r="D67" s="179"/>
    </row>
    <row r="68" spans="1:4" ht="15.75">
      <c r="A68" s="499" t="s">
        <v>647</v>
      </c>
      <c r="B68" s="500">
        <v>7684</v>
      </c>
      <c r="C68" s="179"/>
      <c r="D68" s="179"/>
    </row>
    <row r="69" spans="1:4" ht="15.75">
      <c r="A69" s="499" t="s">
        <v>648</v>
      </c>
      <c r="B69" s="500">
        <v>7080</v>
      </c>
      <c r="C69" s="179"/>
      <c r="D69" s="179"/>
    </row>
    <row r="70" spans="1:4" ht="15.75">
      <c r="A70" s="499" t="s">
        <v>649</v>
      </c>
      <c r="B70" s="500">
        <v>7640</v>
      </c>
      <c r="C70" s="179"/>
      <c r="D70" s="179"/>
    </row>
    <row r="71" spans="1:4" ht="15.75">
      <c r="A71" s="499" t="s">
        <v>650</v>
      </c>
      <c r="B71" s="500">
        <v>8204</v>
      </c>
      <c r="C71" s="179"/>
      <c r="D71" s="179"/>
    </row>
    <row r="72" spans="1:4" ht="15.75">
      <c r="A72" s="499" t="s">
        <v>651</v>
      </c>
      <c r="B72" s="500">
        <v>8772</v>
      </c>
      <c r="C72" s="179"/>
      <c r="D72" s="179"/>
    </row>
    <row r="73" spans="1:4" ht="15.75">
      <c r="A73" s="499" t="s">
        <v>652</v>
      </c>
      <c r="B73" s="500">
        <v>8572</v>
      </c>
      <c r="C73" s="179"/>
      <c r="D73" s="179"/>
    </row>
    <row r="74" spans="1:4" ht="15.75">
      <c r="A74" s="499" t="s">
        <v>653</v>
      </c>
      <c r="B74" s="500">
        <v>9208</v>
      </c>
      <c r="C74" s="179"/>
      <c r="D74" s="179"/>
    </row>
    <row r="75" spans="1:4" ht="31.5">
      <c r="A75" s="499" t="s">
        <v>654</v>
      </c>
      <c r="B75" s="500">
        <v>5599</v>
      </c>
      <c r="C75" s="179"/>
      <c r="D75" s="179"/>
    </row>
    <row r="76" spans="1:4" ht="15.75">
      <c r="A76" s="499" t="s">
        <v>655</v>
      </c>
      <c r="B76" s="500">
        <v>5852</v>
      </c>
      <c r="C76" s="179"/>
      <c r="D76" s="179"/>
    </row>
    <row r="77" spans="1:4" ht="15.75">
      <c r="A77" s="499" t="s">
        <v>656</v>
      </c>
      <c r="B77" s="500">
        <v>6288</v>
      </c>
      <c r="C77" s="179"/>
      <c r="D77" s="179"/>
    </row>
    <row r="78" spans="1:4" ht="15.75">
      <c r="A78" s="499" t="s">
        <v>657</v>
      </c>
      <c r="B78" s="500">
        <v>6724</v>
      </c>
      <c r="C78" s="179"/>
      <c r="D78" s="179"/>
    </row>
    <row r="79" spans="1:4" ht="15.75">
      <c r="A79" s="499" t="s">
        <v>658</v>
      </c>
      <c r="B79" s="500">
        <v>7837</v>
      </c>
      <c r="C79" s="179"/>
      <c r="D79" s="179"/>
    </row>
    <row r="80" spans="1:4" ht="31.5">
      <c r="A80" s="499" t="s">
        <v>659</v>
      </c>
      <c r="B80" s="500">
        <v>6125</v>
      </c>
      <c r="C80" s="179"/>
      <c r="D80" s="179"/>
    </row>
    <row r="81" spans="1:4" ht="15.75">
      <c r="A81" s="499" t="s">
        <v>660</v>
      </c>
      <c r="B81" s="500">
        <v>6428</v>
      </c>
      <c r="C81" s="179"/>
      <c r="D81" s="179"/>
    </row>
    <row r="82" spans="1:4" ht="15.75">
      <c r="A82" s="499" t="s">
        <v>661</v>
      </c>
      <c r="B82" s="500">
        <v>6916</v>
      </c>
      <c r="C82" s="179"/>
      <c r="D82" s="179"/>
    </row>
    <row r="83" spans="1:4" ht="15.75">
      <c r="A83" s="499" t="s">
        <v>662</v>
      </c>
      <c r="B83" s="500">
        <v>7400</v>
      </c>
      <c r="C83" s="179"/>
      <c r="D83" s="179"/>
    </row>
    <row r="84" spans="1:4" ht="15.75">
      <c r="A84" s="499" t="s">
        <v>663</v>
      </c>
      <c r="B84" s="500">
        <v>7896</v>
      </c>
      <c r="C84" s="179"/>
      <c r="D84" s="179"/>
    </row>
    <row r="85" spans="1:4" ht="15.75">
      <c r="A85" s="499" t="s">
        <v>664</v>
      </c>
      <c r="B85" s="500">
        <v>7292</v>
      </c>
      <c r="C85" s="179"/>
      <c r="D85" s="179"/>
    </row>
    <row r="86" spans="1:4" ht="15.75">
      <c r="A86" s="499" t="s">
        <v>665</v>
      </c>
      <c r="B86" s="500">
        <v>7852</v>
      </c>
      <c r="C86" s="179"/>
      <c r="D86" s="179"/>
    </row>
    <row r="87" spans="1:4" ht="15.75">
      <c r="A87" s="499" t="s">
        <v>666</v>
      </c>
      <c r="B87" s="500">
        <v>8416</v>
      </c>
      <c r="C87" s="179"/>
      <c r="D87" s="179"/>
    </row>
    <row r="88" spans="1:4" ht="15.75">
      <c r="A88" s="499" t="s">
        <v>667</v>
      </c>
      <c r="B88" s="500">
        <v>8984</v>
      </c>
      <c r="C88" s="179"/>
      <c r="D88" s="179"/>
    </row>
    <row r="89" spans="1:4" ht="15.75">
      <c r="A89" s="499" t="s">
        <v>668</v>
      </c>
      <c r="B89" s="500">
        <v>8784</v>
      </c>
      <c r="C89" s="179"/>
      <c r="D89" s="179"/>
    </row>
    <row r="90" spans="1:4" ht="15.75">
      <c r="A90" s="499" t="s">
        <v>669</v>
      </c>
      <c r="B90" s="500">
        <v>9420</v>
      </c>
      <c r="C90" s="179"/>
      <c r="D90" s="179"/>
    </row>
    <row r="91" spans="1:4" ht="15.75">
      <c r="A91" s="499" t="s">
        <v>670</v>
      </c>
      <c r="B91" s="500">
        <v>4728</v>
      </c>
      <c r="C91" s="179"/>
      <c r="D91" s="179"/>
    </row>
    <row r="92" spans="1:4" ht="15.75">
      <c r="A92" s="499" t="s">
        <v>671</v>
      </c>
      <c r="B92" s="500">
        <v>5372</v>
      </c>
      <c r="C92" s="179"/>
      <c r="D92" s="179"/>
    </row>
    <row r="93" spans="1:4" ht="15.75">
      <c r="A93" s="499" t="s">
        <v>672</v>
      </c>
      <c r="B93" s="500">
        <v>6955</v>
      </c>
      <c r="C93" s="179"/>
      <c r="D93" s="179"/>
    </row>
    <row r="94" spans="1:4" ht="15.75">
      <c r="A94" s="499" t="s">
        <v>673</v>
      </c>
      <c r="B94" s="500">
        <v>7500</v>
      </c>
      <c r="C94" s="179"/>
      <c r="D94" s="179"/>
    </row>
    <row r="95" spans="1:4" ht="15.75">
      <c r="A95" s="499" t="s">
        <v>674</v>
      </c>
      <c r="B95" s="500">
        <v>8045</v>
      </c>
      <c r="C95" s="179"/>
      <c r="D95" s="179"/>
    </row>
    <row r="96" spans="1:4" ht="15.75">
      <c r="A96" s="499" t="s">
        <v>675</v>
      </c>
      <c r="B96" s="500">
        <v>8600</v>
      </c>
      <c r="C96" s="179"/>
      <c r="D96" s="179"/>
    </row>
    <row r="97" spans="1:4" ht="15.75">
      <c r="A97" s="499" t="s">
        <v>676</v>
      </c>
      <c r="B97" s="500">
        <v>7675</v>
      </c>
      <c r="C97" s="179"/>
      <c r="D97" s="179"/>
    </row>
    <row r="98" spans="1:4" ht="15.75">
      <c r="A98" s="499" t="s">
        <v>677</v>
      </c>
      <c r="B98" s="500">
        <v>8285</v>
      </c>
      <c r="C98" s="179"/>
      <c r="D98" s="179"/>
    </row>
    <row r="99" spans="1:4" ht="15.75">
      <c r="A99" s="499" t="s">
        <v>678</v>
      </c>
      <c r="B99" s="500">
        <v>8890</v>
      </c>
      <c r="C99" s="179"/>
      <c r="D99" s="179"/>
    </row>
    <row r="100" spans="1:4" ht="15.75">
      <c r="A100" s="499" t="s">
        <v>679</v>
      </c>
      <c r="B100" s="500">
        <v>9510</v>
      </c>
      <c r="C100" s="179"/>
      <c r="D100" s="179"/>
    </row>
    <row r="101" spans="1:4" ht="15.75">
      <c r="A101" s="499" t="s">
        <v>680</v>
      </c>
      <c r="B101" s="500">
        <v>8755</v>
      </c>
      <c r="C101" s="179"/>
      <c r="D101" s="179"/>
    </row>
    <row r="102" spans="1:4" ht="15.75">
      <c r="A102" s="499" t="s">
        <v>681</v>
      </c>
      <c r="B102" s="500">
        <v>9455</v>
      </c>
      <c r="C102" s="179"/>
      <c r="D102" s="179"/>
    </row>
    <row r="103" spans="1:4" ht="15.75">
      <c r="A103" s="499" t="s">
        <v>682</v>
      </c>
      <c r="B103" s="500">
        <v>10160</v>
      </c>
      <c r="C103" s="179"/>
      <c r="D103" s="179"/>
    </row>
    <row r="104" spans="1:4" ht="15.75">
      <c r="A104" s="499" t="s">
        <v>683</v>
      </c>
      <c r="B104" s="500">
        <v>10870</v>
      </c>
      <c r="C104" s="179"/>
      <c r="D104" s="179"/>
    </row>
    <row r="105" spans="1:4" ht="15.75">
      <c r="A105" s="499" t="s">
        <v>684</v>
      </c>
      <c r="B105" s="500">
        <v>10620</v>
      </c>
      <c r="C105" s="179"/>
      <c r="D105" s="179"/>
    </row>
    <row r="106" spans="1:4" ht="15.75">
      <c r="A106" s="499" t="s">
        <v>685</v>
      </c>
      <c r="B106" s="500">
        <v>11415</v>
      </c>
      <c r="C106" s="179"/>
      <c r="D106" s="179"/>
    </row>
    <row r="107" spans="1:4" ht="15.75">
      <c r="A107" s="499" t="s">
        <v>686</v>
      </c>
      <c r="B107" s="500">
        <v>9490</v>
      </c>
      <c r="C107" s="179"/>
      <c r="D107" s="179"/>
    </row>
    <row r="108" spans="1:4" ht="15.75">
      <c r="A108" s="499" t="s">
        <v>687</v>
      </c>
      <c r="B108" s="500">
        <v>8617</v>
      </c>
      <c r="C108" s="179"/>
      <c r="D108" s="179"/>
    </row>
    <row r="109" spans="1:4" ht="15.75">
      <c r="A109" s="499" t="s">
        <v>688</v>
      </c>
      <c r="B109" s="500">
        <v>9778</v>
      </c>
      <c r="C109" s="179"/>
      <c r="D109" s="179"/>
    </row>
    <row r="110" spans="1:4" ht="15.75">
      <c r="A110" s="499" t="s">
        <v>689</v>
      </c>
      <c r="B110" s="500">
        <v>10492</v>
      </c>
      <c r="C110" s="179"/>
      <c r="D110" s="179"/>
    </row>
    <row r="111" spans="1:4" ht="15.75">
      <c r="A111" s="499" t="s">
        <v>690</v>
      </c>
      <c r="B111" s="500">
        <v>12028</v>
      </c>
      <c r="C111" s="179"/>
      <c r="D111" s="179"/>
    </row>
  </sheetData>
  <mergeCells count="17">
    <mergeCell ref="A45:D45"/>
    <mergeCell ref="D49:D52"/>
    <mergeCell ref="D53:D54"/>
    <mergeCell ref="A57:D57"/>
    <mergeCell ref="C58:D111"/>
    <mergeCell ref="A8:D8"/>
    <mergeCell ref="D9:D14"/>
    <mergeCell ref="A15:D15"/>
    <mergeCell ref="D16:D26"/>
    <mergeCell ref="A27:D27"/>
    <mergeCell ref="D28:D44"/>
    <mergeCell ref="A1:G1"/>
    <mergeCell ref="M1:O1"/>
    <mergeCell ref="A2:O2"/>
    <mergeCell ref="A3:H3"/>
    <mergeCell ref="A5:D5"/>
    <mergeCell ref="A6:C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2"/>
  <sheetViews>
    <sheetView zoomScale="110" zoomScaleNormal="110" workbookViewId="0">
      <selection activeCell="I11" sqref="I11"/>
    </sheetView>
  </sheetViews>
  <sheetFormatPr defaultRowHeight="15"/>
  <cols>
    <col min="1" max="1" width="1.42578125" customWidth="1"/>
    <col min="2" max="2" width="44.7109375" customWidth="1"/>
    <col min="3" max="3" width="15.85546875" style="188" customWidth="1"/>
    <col min="4" max="4" width="26.42578125" customWidth="1"/>
    <col min="5" max="5" width="11" customWidth="1"/>
    <col min="6" max="6" width="30.7109375" customWidth="1"/>
  </cols>
  <sheetData>
    <row r="1" spans="1:16" s="2" customFormat="1" ht="69.75" customHeight="1">
      <c r="B1" s="90"/>
      <c r="C1" s="91"/>
      <c r="D1" s="91"/>
      <c r="E1" s="91"/>
      <c r="F1" s="91"/>
      <c r="G1" s="91"/>
      <c r="H1" s="92"/>
      <c r="I1" s="81"/>
      <c r="J1" s="78"/>
      <c r="K1" s="78"/>
      <c r="L1" s="78"/>
      <c r="M1" s="78"/>
      <c r="N1" s="93"/>
      <c r="O1" s="93"/>
      <c r="P1" s="93"/>
    </row>
    <row r="2" spans="1:16" s="2" customFormat="1" ht="48" customHeight="1">
      <c r="B2" s="94" t="s">
        <v>182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6" s="26" customFormat="1" ht="20.25" customHeight="1">
      <c r="B3" s="96" t="s">
        <v>183</v>
      </c>
      <c r="C3" s="97"/>
      <c r="D3" s="97"/>
      <c r="E3" s="97"/>
      <c r="F3" s="97"/>
      <c r="G3" s="97"/>
      <c r="H3" s="97"/>
      <c r="I3" s="97"/>
      <c r="J3" s="82"/>
      <c r="K3" s="83"/>
      <c r="L3" s="82"/>
      <c r="M3" s="83"/>
      <c r="N3" s="82"/>
      <c r="O3" s="83"/>
      <c r="P3" s="84"/>
    </row>
    <row r="4" spans="1:16" s="26" customFormat="1" ht="11.25" customHeight="1">
      <c r="B4" s="125"/>
      <c r="C4" s="126"/>
      <c r="D4" s="126"/>
      <c r="E4" s="126"/>
      <c r="F4" s="127"/>
    </row>
    <row r="5" spans="1:16" s="80" customFormat="1" ht="0.75" customHeight="1">
      <c r="B5" s="128"/>
      <c r="C5" s="129"/>
      <c r="D5" s="129"/>
      <c r="E5" s="129"/>
      <c r="F5" s="130">
        <v>42655</v>
      </c>
    </row>
    <row r="6" spans="1:16" s="28" customFormat="1" ht="352.5" customHeight="1">
      <c r="B6" s="131"/>
      <c r="C6" s="132"/>
      <c r="D6" s="133"/>
      <c r="E6" s="134"/>
      <c r="F6" s="135"/>
    </row>
    <row r="7" spans="1:16" ht="26.25" customHeight="1">
      <c r="B7" s="136" t="s">
        <v>184</v>
      </c>
      <c r="C7" s="136"/>
      <c r="D7" s="136"/>
      <c r="E7" s="136"/>
      <c r="F7" s="137"/>
    </row>
    <row r="8" spans="1:16" ht="26.25" customHeight="1">
      <c r="B8" s="138"/>
      <c r="C8" s="139" t="s">
        <v>185</v>
      </c>
      <c r="D8" s="140" t="s">
        <v>186</v>
      </c>
      <c r="E8" s="141" t="s">
        <v>8</v>
      </c>
      <c r="F8" s="142"/>
    </row>
    <row r="9" spans="1:16" ht="33.75" customHeight="1">
      <c r="B9" s="143" t="s">
        <v>187</v>
      </c>
      <c r="C9" s="144">
        <v>22.93</v>
      </c>
      <c r="D9" s="145">
        <v>2400</v>
      </c>
      <c r="E9" s="145">
        <v>4796</v>
      </c>
      <c r="F9" s="146"/>
    </row>
    <row r="10" spans="1:16" ht="30.75" customHeight="1">
      <c r="B10" s="143" t="s">
        <v>188</v>
      </c>
      <c r="C10" s="144">
        <v>32.28</v>
      </c>
      <c r="D10" s="145">
        <v>3400</v>
      </c>
      <c r="E10" s="145">
        <v>6746</v>
      </c>
      <c r="F10" s="147"/>
    </row>
    <row r="11" spans="1:16" ht="32.25" customHeight="1">
      <c r="B11" s="143" t="s">
        <v>189</v>
      </c>
      <c r="C11" s="144">
        <v>41.62</v>
      </c>
      <c r="D11" s="145">
        <v>4400</v>
      </c>
      <c r="E11" s="145">
        <v>8694</v>
      </c>
      <c r="F11" s="148"/>
    </row>
    <row r="12" spans="1:16" ht="22.5" customHeight="1">
      <c r="B12" s="149" t="s">
        <v>190</v>
      </c>
      <c r="C12" s="150"/>
      <c r="D12" s="150"/>
      <c r="E12" s="151"/>
      <c r="F12" s="151"/>
    </row>
    <row r="13" spans="1:16" ht="22.5" customHeight="1">
      <c r="B13" s="152"/>
      <c r="C13" s="153" t="s">
        <v>185</v>
      </c>
      <c r="D13" s="154" t="s">
        <v>186</v>
      </c>
      <c r="E13" s="155" t="s">
        <v>8</v>
      </c>
      <c r="F13" s="142"/>
    </row>
    <row r="14" spans="1:16" ht="56.25" customHeight="1">
      <c r="B14" s="156" t="s">
        <v>191</v>
      </c>
      <c r="C14" s="157">
        <v>24.25</v>
      </c>
      <c r="D14" s="158">
        <v>1000</v>
      </c>
      <c r="E14" s="159">
        <v>5416</v>
      </c>
      <c r="F14" s="160"/>
    </row>
    <row r="15" spans="1:16" ht="66.75" customHeight="1">
      <c r="B15" s="161" t="s">
        <v>192</v>
      </c>
      <c r="C15" s="162">
        <v>40.950000000000003</v>
      </c>
      <c r="D15" s="163">
        <v>1840</v>
      </c>
      <c r="E15" s="164">
        <v>8868</v>
      </c>
      <c r="F15" s="160"/>
    </row>
    <row r="16" spans="1:16" ht="28.5" customHeight="1">
      <c r="A16" s="149"/>
      <c r="B16" s="149" t="s">
        <v>193</v>
      </c>
      <c r="C16" s="165"/>
      <c r="D16" s="166"/>
      <c r="E16" s="166"/>
      <c r="F16" s="167"/>
    </row>
    <row r="17" spans="2:6" ht="63" customHeight="1">
      <c r="B17" s="168" t="s">
        <v>194</v>
      </c>
      <c r="C17" s="144">
        <v>5.93</v>
      </c>
      <c r="D17" s="169">
        <v>800</v>
      </c>
      <c r="E17" s="170">
        <v>1305</v>
      </c>
      <c r="F17" s="171"/>
    </row>
    <row r="18" spans="2:6" ht="26.25" customHeight="1">
      <c r="B18" s="172" t="s">
        <v>195</v>
      </c>
      <c r="C18" s="173"/>
      <c r="D18" s="173"/>
      <c r="E18" s="174"/>
      <c r="F18" s="137"/>
    </row>
    <row r="19" spans="2:6" ht="26.25" customHeight="1">
      <c r="B19" s="175"/>
      <c r="C19" s="139" t="s">
        <v>185</v>
      </c>
      <c r="D19" s="140" t="s">
        <v>196</v>
      </c>
      <c r="E19" s="155" t="s">
        <v>8</v>
      </c>
      <c r="F19" s="142"/>
    </row>
    <row r="20" spans="2:6" ht="30">
      <c r="B20" s="156" t="s">
        <v>197</v>
      </c>
      <c r="C20" s="176">
        <v>3.37</v>
      </c>
      <c r="D20" s="177" t="s">
        <v>198</v>
      </c>
      <c r="E20" s="178">
        <v>742</v>
      </c>
      <c r="F20" s="179"/>
    </row>
    <row r="21" spans="2:6" ht="30">
      <c r="B21" s="156" t="s">
        <v>199</v>
      </c>
      <c r="C21" s="157">
        <v>4.12</v>
      </c>
      <c r="D21" s="180" t="s">
        <v>93</v>
      </c>
      <c r="E21" s="158">
        <v>880</v>
      </c>
      <c r="F21" s="179"/>
    </row>
    <row r="22" spans="2:6" ht="30">
      <c r="B22" s="156" t="s">
        <v>200</v>
      </c>
      <c r="C22" s="157">
        <v>4.9000000000000004</v>
      </c>
      <c r="D22" s="180" t="s">
        <v>201</v>
      </c>
      <c r="E22" s="158">
        <v>1024</v>
      </c>
      <c r="F22" s="179"/>
    </row>
    <row r="23" spans="2:6" ht="30">
      <c r="B23" s="156" t="s">
        <v>202</v>
      </c>
      <c r="C23" s="157">
        <v>3.9</v>
      </c>
      <c r="D23" s="180" t="s">
        <v>203</v>
      </c>
      <c r="E23" s="158">
        <v>864</v>
      </c>
      <c r="F23" s="179"/>
    </row>
    <row r="24" spans="2:6" ht="30">
      <c r="B24" s="156" t="s">
        <v>204</v>
      </c>
      <c r="C24" s="157">
        <v>4.82</v>
      </c>
      <c r="D24" s="180" t="s">
        <v>205</v>
      </c>
      <c r="E24" s="158">
        <v>1034</v>
      </c>
      <c r="F24" s="179"/>
    </row>
    <row r="25" spans="2:6" ht="30">
      <c r="B25" s="156" t="s">
        <v>206</v>
      </c>
      <c r="C25" s="157">
        <v>5.78</v>
      </c>
      <c r="D25" s="180" t="s">
        <v>207</v>
      </c>
      <c r="E25" s="158">
        <v>1210</v>
      </c>
      <c r="F25" s="179"/>
    </row>
    <row r="26" spans="2:6" ht="30">
      <c r="B26" s="156" t="s">
        <v>208</v>
      </c>
      <c r="C26" s="157">
        <v>6.21</v>
      </c>
      <c r="D26" s="181" t="s">
        <v>209</v>
      </c>
      <c r="E26" s="158">
        <v>1362</v>
      </c>
      <c r="F26" s="179"/>
    </row>
    <row r="27" spans="2:6" ht="30">
      <c r="B27" s="156" t="s">
        <v>210</v>
      </c>
      <c r="C27" s="157">
        <v>7.53</v>
      </c>
      <c r="D27" s="181" t="s">
        <v>211</v>
      </c>
      <c r="E27" s="158">
        <v>1606</v>
      </c>
      <c r="F27" s="179"/>
    </row>
    <row r="28" spans="2:6" ht="30">
      <c r="B28" s="156" t="s">
        <v>212</v>
      </c>
      <c r="C28" s="157">
        <v>8.92</v>
      </c>
      <c r="D28" s="181" t="s">
        <v>213</v>
      </c>
      <c r="E28" s="158">
        <v>1862</v>
      </c>
      <c r="F28" s="179"/>
    </row>
    <row r="29" spans="2:6" ht="22.5" customHeight="1">
      <c r="B29" s="182" t="s">
        <v>214</v>
      </c>
      <c r="C29" s="183"/>
      <c r="D29" s="183"/>
      <c r="E29" s="184"/>
      <c r="F29" s="137"/>
    </row>
    <row r="30" spans="2:6">
      <c r="B30" s="156" t="s">
        <v>215</v>
      </c>
      <c r="C30" s="185">
        <v>9.0500000000000007</v>
      </c>
      <c r="D30" s="186"/>
      <c r="E30" s="187">
        <v>850</v>
      </c>
      <c r="F30" s="179"/>
    </row>
    <row r="31" spans="2:6">
      <c r="B31" s="156" t="s">
        <v>216</v>
      </c>
      <c r="C31" s="185">
        <v>12.18</v>
      </c>
      <c r="D31" s="186"/>
      <c r="E31" s="187">
        <v>1126</v>
      </c>
      <c r="F31" s="179"/>
    </row>
    <row r="32" spans="2:6">
      <c r="B32" s="156" t="s">
        <v>217</v>
      </c>
      <c r="C32" s="185">
        <v>15.32</v>
      </c>
      <c r="D32" s="186"/>
      <c r="E32" s="187">
        <v>1402</v>
      </c>
      <c r="F32" s="179"/>
    </row>
  </sheetData>
  <mergeCells count="14">
    <mergeCell ref="B29:E29"/>
    <mergeCell ref="F30:F32"/>
    <mergeCell ref="B7:E7"/>
    <mergeCell ref="F9:F11"/>
    <mergeCell ref="E12:F12"/>
    <mergeCell ref="F14:F15"/>
    <mergeCell ref="B18:E18"/>
    <mergeCell ref="F20:F28"/>
    <mergeCell ref="B1:H1"/>
    <mergeCell ref="N1:P1"/>
    <mergeCell ref="B2:P2"/>
    <mergeCell ref="B3:I3"/>
    <mergeCell ref="C4:E4"/>
    <mergeCell ref="C5:E5"/>
  </mergeCells>
  <pageMargins left="0.7" right="0.7" top="0.75" bottom="0.75" header="0.3" footer="0.3"/>
  <pageSetup paperSize="9"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141"/>
  <sheetViews>
    <sheetView zoomScale="90" zoomScaleNormal="90" zoomScaleSheetLayoutView="30" workbookViewId="0">
      <selection activeCell="I147" sqref="I147"/>
    </sheetView>
  </sheetViews>
  <sheetFormatPr defaultRowHeight="12" outlineLevelCol="1"/>
  <cols>
    <col min="1" max="1" width="3.42578125" style="210" customWidth="1"/>
    <col min="2" max="2" width="18.140625" style="210" customWidth="1"/>
    <col min="3" max="3" width="17.7109375" style="210" customWidth="1" outlineLevel="1"/>
    <col min="4" max="4" width="9.5703125" style="340" customWidth="1" outlineLevel="1"/>
    <col min="5" max="5" width="9.5703125" style="210" customWidth="1" outlineLevel="1"/>
    <col min="6" max="6" width="10.42578125" style="210" customWidth="1" outlineLevel="1"/>
    <col min="7" max="7" width="9.140625" style="210" customWidth="1" outlineLevel="1"/>
    <col min="8" max="8" width="11.7109375" style="328" customWidth="1"/>
    <col min="9" max="9" width="27.28515625" style="265" customWidth="1"/>
    <col min="10" max="10" width="14" style="204" customWidth="1"/>
    <col min="11" max="11" width="12.7109375" style="270" customWidth="1"/>
    <col min="12" max="12" width="11.42578125" style="210" customWidth="1"/>
    <col min="13" max="13" width="11.42578125" style="270" customWidth="1"/>
    <col min="14" max="14" width="12.140625" style="210" customWidth="1"/>
    <col min="15" max="15" width="14.5703125" style="265" customWidth="1"/>
    <col min="16" max="256" width="9.140625" style="210"/>
    <col min="257" max="257" width="3.42578125" style="210" customWidth="1"/>
    <col min="258" max="258" width="18.140625" style="210" customWidth="1"/>
    <col min="259" max="259" width="17.7109375" style="210" customWidth="1"/>
    <col min="260" max="261" width="9.5703125" style="210" customWidth="1"/>
    <col min="262" max="262" width="10.42578125" style="210" customWidth="1"/>
    <col min="263" max="263" width="9.140625" style="210" customWidth="1"/>
    <col min="264" max="264" width="11.7109375" style="210" customWidth="1"/>
    <col min="265" max="265" width="27.28515625" style="210" customWidth="1"/>
    <col min="266" max="266" width="14" style="210" customWidth="1"/>
    <col min="267" max="267" width="12.7109375" style="210" customWidth="1"/>
    <col min="268" max="269" width="11.42578125" style="210" customWidth="1"/>
    <col min="270" max="270" width="12.140625" style="210" customWidth="1"/>
    <col min="271" max="271" width="14.5703125" style="210" customWidth="1"/>
    <col min="272" max="512" width="9.140625" style="210"/>
    <col min="513" max="513" width="3.42578125" style="210" customWidth="1"/>
    <col min="514" max="514" width="18.140625" style="210" customWidth="1"/>
    <col min="515" max="515" width="17.7109375" style="210" customWidth="1"/>
    <col min="516" max="517" width="9.5703125" style="210" customWidth="1"/>
    <col min="518" max="518" width="10.42578125" style="210" customWidth="1"/>
    <col min="519" max="519" width="9.140625" style="210" customWidth="1"/>
    <col min="520" max="520" width="11.7109375" style="210" customWidth="1"/>
    <col min="521" max="521" width="27.28515625" style="210" customWidth="1"/>
    <col min="522" max="522" width="14" style="210" customWidth="1"/>
    <col min="523" max="523" width="12.7109375" style="210" customWidth="1"/>
    <col min="524" max="525" width="11.42578125" style="210" customWidth="1"/>
    <col min="526" max="526" width="12.140625" style="210" customWidth="1"/>
    <col min="527" max="527" width="14.5703125" style="210" customWidth="1"/>
    <col min="528" max="768" width="9.140625" style="210"/>
    <col min="769" max="769" width="3.42578125" style="210" customWidth="1"/>
    <col min="770" max="770" width="18.140625" style="210" customWidth="1"/>
    <col min="771" max="771" width="17.7109375" style="210" customWidth="1"/>
    <col min="772" max="773" width="9.5703125" style="210" customWidth="1"/>
    <col min="774" max="774" width="10.42578125" style="210" customWidth="1"/>
    <col min="775" max="775" width="9.140625" style="210" customWidth="1"/>
    <col min="776" max="776" width="11.7109375" style="210" customWidth="1"/>
    <col min="777" max="777" width="27.28515625" style="210" customWidth="1"/>
    <col min="778" max="778" width="14" style="210" customWidth="1"/>
    <col min="779" max="779" width="12.7109375" style="210" customWidth="1"/>
    <col min="780" max="781" width="11.42578125" style="210" customWidth="1"/>
    <col min="782" max="782" width="12.140625" style="210" customWidth="1"/>
    <col min="783" max="783" width="14.5703125" style="210" customWidth="1"/>
    <col min="784" max="1024" width="9.140625" style="210"/>
    <col min="1025" max="1025" width="3.42578125" style="210" customWidth="1"/>
    <col min="1026" max="1026" width="18.140625" style="210" customWidth="1"/>
    <col min="1027" max="1027" width="17.7109375" style="210" customWidth="1"/>
    <col min="1028" max="1029" width="9.5703125" style="210" customWidth="1"/>
    <col min="1030" max="1030" width="10.42578125" style="210" customWidth="1"/>
    <col min="1031" max="1031" width="9.140625" style="210" customWidth="1"/>
    <col min="1032" max="1032" width="11.7109375" style="210" customWidth="1"/>
    <col min="1033" max="1033" width="27.28515625" style="210" customWidth="1"/>
    <col min="1034" max="1034" width="14" style="210" customWidth="1"/>
    <col min="1035" max="1035" width="12.7109375" style="210" customWidth="1"/>
    <col min="1036" max="1037" width="11.42578125" style="210" customWidth="1"/>
    <col min="1038" max="1038" width="12.140625" style="210" customWidth="1"/>
    <col min="1039" max="1039" width="14.5703125" style="210" customWidth="1"/>
    <col min="1040" max="1280" width="9.140625" style="210"/>
    <col min="1281" max="1281" width="3.42578125" style="210" customWidth="1"/>
    <col min="1282" max="1282" width="18.140625" style="210" customWidth="1"/>
    <col min="1283" max="1283" width="17.7109375" style="210" customWidth="1"/>
    <col min="1284" max="1285" width="9.5703125" style="210" customWidth="1"/>
    <col min="1286" max="1286" width="10.42578125" style="210" customWidth="1"/>
    <col min="1287" max="1287" width="9.140625" style="210" customWidth="1"/>
    <col min="1288" max="1288" width="11.7109375" style="210" customWidth="1"/>
    <col min="1289" max="1289" width="27.28515625" style="210" customWidth="1"/>
    <col min="1290" max="1290" width="14" style="210" customWidth="1"/>
    <col min="1291" max="1291" width="12.7109375" style="210" customWidth="1"/>
    <col min="1292" max="1293" width="11.42578125" style="210" customWidth="1"/>
    <col min="1294" max="1294" width="12.140625" style="210" customWidth="1"/>
    <col min="1295" max="1295" width="14.5703125" style="210" customWidth="1"/>
    <col min="1296" max="1536" width="9.140625" style="210"/>
    <col min="1537" max="1537" width="3.42578125" style="210" customWidth="1"/>
    <col min="1538" max="1538" width="18.140625" style="210" customWidth="1"/>
    <col min="1539" max="1539" width="17.7109375" style="210" customWidth="1"/>
    <col min="1540" max="1541" width="9.5703125" style="210" customWidth="1"/>
    <col min="1542" max="1542" width="10.42578125" style="210" customWidth="1"/>
    <col min="1543" max="1543" width="9.140625" style="210" customWidth="1"/>
    <col min="1544" max="1544" width="11.7109375" style="210" customWidth="1"/>
    <col min="1545" max="1545" width="27.28515625" style="210" customWidth="1"/>
    <col min="1546" max="1546" width="14" style="210" customWidth="1"/>
    <col min="1547" max="1547" width="12.7109375" style="210" customWidth="1"/>
    <col min="1548" max="1549" width="11.42578125" style="210" customWidth="1"/>
    <col min="1550" max="1550" width="12.140625" style="210" customWidth="1"/>
    <col min="1551" max="1551" width="14.5703125" style="210" customWidth="1"/>
    <col min="1552" max="1792" width="9.140625" style="210"/>
    <col min="1793" max="1793" width="3.42578125" style="210" customWidth="1"/>
    <col min="1794" max="1794" width="18.140625" style="210" customWidth="1"/>
    <col min="1795" max="1795" width="17.7109375" style="210" customWidth="1"/>
    <col min="1796" max="1797" width="9.5703125" style="210" customWidth="1"/>
    <col min="1798" max="1798" width="10.42578125" style="210" customWidth="1"/>
    <col min="1799" max="1799" width="9.140625" style="210" customWidth="1"/>
    <col min="1800" max="1800" width="11.7109375" style="210" customWidth="1"/>
    <col min="1801" max="1801" width="27.28515625" style="210" customWidth="1"/>
    <col min="1802" max="1802" width="14" style="210" customWidth="1"/>
    <col min="1803" max="1803" width="12.7109375" style="210" customWidth="1"/>
    <col min="1804" max="1805" width="11.42578125" style="210" customWidth="1"/>
    <col min="1806" max="1806" width="12.140625" style="210" customWidth="1"/>
    <col min="1807" max="1807" width="14.5703125" style="210" customWidth="1"/>
    <col min="1808" max="2048" width="9.140625" style="210"/>
    <col min="2049" max="2049" width="3.42578125" style="210" customWidth="1"/>
    <col min="2050" max="2050" width="18.140625" style="210" customWidth="1"/>
    <col min="2051" max="2051" width="17.7109375" style="210" customWidth="1"/>
    <col min="2052" max="2053" width="9.5703125" style="210" customWidth="1"/>
    <col min="2054" max="2054" width="10.42578125" style="210" customWidth="1"/>
    <col min="2055" max="2055" width="9.140625" style="210" customWidth="1"/>
    <col min="2056" max="2056" width="11.7109375" style="210" customWidth="1"/>
    <col min="2057" max="2057" width="27.28515625" style="210" customWidth="1"/>
    <col min="2058" max="2058" width="14" style="210" customWidth="1"/>
    <col min="2059" max="2059" width="12.7109375" style="210" customWidth="1"/>
    <col min="2060" max="2061" width="11.42578125" style="210" customWidth="1"/>
    <col min="2062" max="2062" width="12.140625" style="210" customWidth="1"/>
    <col min="2063" max="2063" width="14.5703125" style="210" customWidth="1"/>
    <col min="2064" max="2304" width="9.140625" style="210"/>
    <col min="2305" max="2305" width="3.42578125" style="210" customWidth="1"/>
    <col min="2306" max="2306" width="18.140625" style="210" customWidth="1"/>
    <col min="2307" max="2307" width="17.7109375" style="210" customWidth="1"/>
    <col min="2308" max="2309" width="9.5703125" style="210" customWidth="1"/>
    <col min="2310" max="2310" width="10.42578125" style="210" customWidth="1"/>
    <col min="2311" max="2311" width="9.140625" style="210" customWidth="1"/>
    <col min="2312" max="2312" width="11.7109375" style="210" customWidth="1"/>
    <col min="2313" max="2313" width="27.28515625" style="210" customWidth="1"/>
    <col min="2314" max="2314" width="14" style="210" customWidth="1"/>
    <col min="2315" max="2315" width="12.7109375" style="210" customWidth="1"/>
    <col min="2316" max="2317" width="11.42578125" style="210" customWidth="1"/>
    <col min="2318" max="2318" width="12.140625" style="210" customWidth="1"/>
    <col min="2319" max="2319" width="14.5703125" style="210" customWidth="1"/>
    <col min="2320" max="2560" width="9.140625" style="210"/>
    <col min="2561" max="2561" width="3.42578125" style="210" customWidth="1"/>
    <col min="2562" max="2562" width="18.140625" style="210" customWidth="1"/>
    <col min="2563" max="2563" width="17.7109375" style="210" customWidth="1"/>
    <col min="2564" max="2565" width="9.5703125" style="210" customWidth="1"/>
    <col min="2566" max="2566" width="10.42578125" style="210" customWidth="1"/>
    <col min="2567" max="2567" width="9.140625" style="210" customWidth="1"/>
    <col min="2568" max="2568" width="11.7109375" style="210" customWidth="1"/>
    <col min="2569" max="2569" width="27.28515625" style="210" customWidth="1"/>
    <col min="2570" max="2570" width="14" style="210" customWidth="1"/>
    <col min="2571" max="2571" width="12.7109375" style="210" customWidth="1"/>
    <col min="2572" max="2573" width="11.42578125" style="210" customWidth="1"/>
    <col min="2574" max="2574" width="12.140625" style="210" customWidth="1"/>
    <col min="2575" max="2575" width="14.5703125" style="210" customWidth="1"/>
    <col min="2576" max="2816" width="9.140625" style="210"/>
    <col min="2817" max="2817" width="3.42578125" style="210" customWidth="1"/>
    <col min="2818" max="2818" width="18.140625" style="210" customWidth="1"/>
    <col min="2819" max="2819" width="17.7109375" style="210" customWidth="1"/>
    <col min="2820" max="2821" width="9.5703125" style="210" customWidth="1"/>
    <col min="2822" max="2822" width="10.42578125" style="210" customWidth="1"/>
    <col min="2823" max="2823" width="9.140625" style="210" customWidth="1"/>
    <col min="2824" max="2824" width="11.7109375" style="210" customWidth="1"/>
    <col min="2825" max="2825" width="27.28515625" style="210" customWidth="1"/>
    <col min="2826" max="2826" width="14" style="210" customWidth="1"/>
    <col min="2827" max="2827" width="12.7109375" style="210" customWidth="1"/>
    <col min="2828" max="2829" width="11.42578125" style="210" customWidth="1"/>
    <col min="2830" max="2830" width="12.140625" style="210" customWidth="1"/>
    <col min="2831" max="2831" width="14.5703125" style="210" customWidth="1"/>
    <col min="2832" max="3072" width="9.140625" style="210"/>
    <col min="3073" max="3073" width="3.42578125" style="210" customWidth="1"/>
    <col min="3074" max="3074" width="18.140625" style="210" customWidth="1"/>
    <col min="3075" max="3075" width="17.7109375" style="210" customWidth="1"/>
    <col min="3076" max="3077" width="9.5703125" style="210" customWidth="1"/>
    <col min="3078" max="3078" width="10.42578125" style="210" customWidth="1"/>
    <col min="3079" max="3079" width="9.140625" style="210" customWidth="1"/>
    <col min="3080" max="3080" width="11.7109375" style="210" customWidth="1"/>
    <col min="3081" max="3081" width="27.28515625" style="210" customWidth="1"/>
    <col min="3082" max="3082" width="14" style="210" customWidth="1"/>
    <col min="3083" max="3083" width="12.7109375" style="210" customWidth="1"/>
    <col min="3084" max="3085" width="11.42578125" style="210" customWidth="1"/>
    <col min="3086" max="3086" width="12.140625" style="210" customWidth="1"/>
    <col min="3087" max="3087" width="14.5703125" style="210" customWidth="1"/>
    <col min="3088" max="3328" width="9.140625" style="210"/>
    <col min="3329" max="3329" width="3.42578125" style="210" customWidth="1"/>
    <col min="3330" max="3330" width="18.140625" style="210" customWidth="1"/>
    <col min="3331" max="3331" width="17.7109375" style="210" customWidth="1"/>
    <col min="3332" max="3333" width="9.5703125" style="210" customWidth="1"/>
    <col min="3334" max="3334" width="10.42578125" style="210" customWidth="1"/>
    <col min="3335" max="3335" width="9.140625" style="210" customWidth="1"/>
    <col min="3336" max="3336" width="11.7109375" style="210" customWidth="1"/>
    <col min="3337" max="3337" width="27.28515625" style="210" customWidth="1"/>
    <col min="3338" max="3338" width="14" style="210" customWidth="1"/>
    <col min="3339" max="3339" width="12.7109375" style="210" customWidth="1"/>
    <col min="3340" max="3341" width="11.42578125" style="210" customWidth="1"/>
    <col min="3342" max="3342" width="12.140625" style="210" customWidth="1"/>
    <col min="3343" max="3343" width="14.5703125" style="210" customWidth="1"/>
    <col min="3344" max="3584" width="9.140625" style="210"/>
    <col min="3585" max="3585" width="3.42578125" style="210" customWidth="1"/>
    <col min="3586" max="3586" width="18.140625" style="210" customWidth="1"/>
    <col min="3587" max="3587" width="17.7109375" style="210" customWidth="1"/>
    <col min="3588" max="3589" width="9.5703125" style="210" customWidth="1"/>
    <col min="3590" max="3590" width="10.42578125" style="210" customWidth="1"/>
    <col min="3591" max="3591" width="9.140625" style="210" customWidth="1"/>
    <col min="3592" max="3592" width="11.7109375" style="210" customWidth="1"/>
    <col min="3593" max="3593" width="27.28515625" style="210" customWidth="1"/>
    <col min="3594" max="3594" width="14" style="210" customWidth="1"/>
    <col min="3595" max="3595" width="12.7109375" style="210" customWidth="1"/>
    <col min="3596" max="3597" width="11.42578125" style="210" customWidth="1"/>
    <col min="3598" max="3598" width="12.140625" style="210" customWidth="1"/>
    <col min="3599" max="3599" width="14.5703125" style="210" customWidth="1"/>
    <col min="3600" max="3840" width="9.140625" style="210"/>
    <col min="3841" max="3841" width="3.42578125" style="210" customWidth="1"/>
    <col min="3842" max="3842" width="18.140625" style="210" customWidth="1"/>
    <col min="3843" max="3843" width="17.7109375" style="210" customWidth="1"/>
    <col min="3844" max="3845" width="9.5703125" style="210" customWidth="1"/>
    <col min="3846" max="3846" width="10.42578125" style="210" customWidth="1"/>
    <col min="3847" max="3847" width="9.140625" style="210" customWidth="1"/>
    <col min="3848" max="3848" width="11.7109375" style="210" customWidth="1"/>
    <col min="3849" max="3849" width="27.28515625" style="210" customWidth="1"/>
    <col min="3850" max="3850" width="14" style="210" customWidth="1"/>
    <col min="3851" max="3851" width="12.7109375" style="210" customWidth="1"/>
    <col min="3852" max="3853" width="11.42578125" style="210" customWidth="1"/>
    <col min="3854" max="3854" width="12.140625" style="210" customWidth="1"/>
    <col min="3855" max="3855" width="14.5703125" style="210" customWidth="1"/>
    <col min="3856" max="4096" width="9.140625" style="210"/>
    <col min="4097" max="4097" width="3.42578125" style="210" customWidth="1"/>
    <col min="4098" max="4098" width="18.140625" style="210" customWidth="1"/>
    <col min="4099" max="4099" width="17.7109375" style="210" customWidth="1"/>
    <col min="4100" max="4101" width="9.5703125" style="210" customWidth="1"/>
    <col min="4102" max="4102" width="10.42578125" style="210" customWidth="1"/>
    <col min="4103" max="4103" width="9.140625" style="210" customWidth="1"/>
    <col min="4104" max="4104" width="11.7109375" style="210" customWidth="1"/>
    <col min="4105" max="4105" width="27.28515625" style="210" customWidth="1"/>
    <col min="4106" max="4106" width="14" style="210" customWidth="1"/>
    <col min="4107" max="4107" width="12.7109375" style="210" customWidth="1"/>
    <col min="4108" max="4109" width="11.42578125" style="210" customWidth="1"/>
    <col min="4110" max="4110" width="12.140625" style="210" customWidth="1"/>
    <col min="4111" max="4111" width="14.5703125" style="210" customWidth="1"/>
    <col min="4112" max="4352" width="9.140625" style="210"/>
    <col min="4353" max="4353" width="3.42578125" style="210" customWidth="1"/>
    <col min="4354" max="4354" width="18.140625" style="210" customWidth="1"/>
    <col min="4355" max="4355" width="17.7109375" style="210" customWidth="1"/>
    <col min="4356" max="4357" width="9.5703125" style="210" customWidth="1"/>
    <col min="4358" max="4358" width="10.42578125" style="210" customWidth="1"/>
    <col min="4359" max="4359" width="9.140625" style="210" customWidth="1"/>
    <col min="4360" max="4360" width="11.7109375" style="210" customWidth="1"/>
    <col min="4361" max="4361" width="27.28515625" style="210" customWidth="1"/>
    <col min="4362" max="4362" width="14" style="210" customWidth="1"/>
    <col min="4363" max="4363" width="12.7109375" style="210" customWidth="1"/>
    <col min="4364" max="4365" width="11.42578125" style="210" customWidth="1"/>
    <col min="4366" max="4366" width="12.140625" style="210" customWidth="1"/>
    <col min="4367" max="4367" width="14.5703125" style="210" customWidth="1"/>
    <col min="4368" max="4608" width="9.140625" style="210"/>
    <col min="4609" max="4609" width="3.42578125" style="210" customWidth="1"/>
    <col min="4610" max="4610" width="18.140625" style="210" customWidth="1"/>
    <col min="4611" max="4611" width="17.7109375" style="210" customWidth="1"/>
    <col min="4612" max="4613" width="9.5703125" style="210" customWidth="1"/>
    <col min="4614" max="4614" width="10.42578125" style="210" customWidth="1"/>
    <col min="4615" max="4615" width="9.140625" style="210" customWidth="1"/>
    <col min="4616" max="4616" width="11.7109375" style="210" customWidth="1"/>
    <col min="4617" max="4617" width="27.28515625" style="210" customWidth="1"/>
    <col min="4618" max="4618" width="14" style="210" customWidth="1"/>
    <col min="4619" max="4619" width="12.7109375" style="210" customWidth="1"/>
    <col min="4620" max="4621" width="11.42578125" style="210" customWidth="1"/>
    <col min="4622" max="4622" width="12.140625" style="210" customWidth="1"/>
    <col min="4623" max="4623" width="14.5703125" style="210" customWidth="1"/>
    <col min="4624" max="4864" width="9.140625" style="210"/>
    <col min="4865" max="4865" width="3.42578125" style="210" customWidth="1"/>
    <col min="4866" max="4866" width="18.140625" style="210" customWidth="1"/>
    <col min="4867" max="4867" width="17.7109375" style="210" customWidth="1"/>
    <col min="4868" max="4869" width="9.5703125" style="210" customWidth="1"/>
    <col min="4870" max="4870" width="10.42578125" style="210" customWidth="1"/>
    <col min="4871" max="4871" width="9.140625" style="210" customWidth="1"/>
    <col min="4872" max="4872" width="11.7109375" style="210" customWidth="1"/>
    <col min="4873" max="4873" width="27.28515625" style="210" customWidth="1"/>
    <col min="4874" max="4874" width="14" style="210" customWidth="1"/>
    <col min="4875" max="4875" width="12.7109375" style="210" customWidth="1"/>
    <col min="4876" max="4877" width="11.42578125" style="210" customWidth="1"/>
    <col min="4878" max="4878" width="12.140625" style="210" customWidth="1"/>
    <col min="4879" max="4879" width="14.5703125" style="210" customWidth="1"/>
    <col min="4880" max="5120" width="9.140625" style="210"/>
    <col min="5121" max="5121" width="3.42578125" style="210" customWidth="1"/>
    <col min="5122" max="5122" width="18.140625" style="210" customWidth="1"/>
    <col min="5123" max="5123" width="17.7109375" style="210" customWidth="1"/>
    <col min="5124" max="5125" width="9.5703125" style="210" customWidth="1"/>
    <col min="5126" max="5126" width="10.42578125" style="210" customWidth="1"/>
    <col min="5127" max="5127" width="9.140625" style="210" customWidth="1"/>
    <col min="5128" max="5128" width="11.7109375" style="210" customWidth="1"/>
    <col min="5129" max="5129" width="27.28515625" style="210" customWidth="1"/>
    <col min="5130" max="5130" width="14" style="210" customWidth="1"/>
    <col min="5131" max="5131" width="12.7109375" style="210" customWidth="1"/>
    <col min="5132" max="5133" width="11.42578125" style="210" customWidth="1"/>
    <col min="5134" max="5134" width="12.140625" style="210" customWidth="1"/>
    <col min="5135" max="5135" width="14.5703125" style="210" customWidth="1"/>
    <col min="5136" max="5376" width="9.140625" style="210"/>
    <col min="5377" max="5377" width="3.42578125" style="210" customWidth="1"/>
    <col min="5378" max="5378" width="18.140625" style="210" customWidth="1"/>
    <col min="5379" max="5379" width="17.7109375" style="210" customWidth="1"/>
    <col min="5380" max="5381" width="9.5703125" style="210" customWidth="1"/>
    <col min="5382" max="5382" width="10.42578125" style="210" customWidth="1"/>
    <col min="5383" max="5383" width="9.140625" style="210" customWidth="1"/>
    <col min="5384" max="5384" width="11.7109375" style="210" customWidth="1"/>
    <col min="5385" max="5385" width="27.28515625" style="210" customWidth="1"/>
    <col min="5386" max="5386" width="14" style="210" customWidth="1"/>
    <col min="5387" max="5387" width="12.7109375" style="210" customWidth="1"/>
    <col min="5388" max="5389" width="11.42578125" style="210" customWidth="1"/>
    <col min="5390" max="5390" width="12.140625" style="210" customWidth="1"/>
    <col min="5391" max="5391" width="14.5703125" style="210" customWidth="1"/>
    <col min="5392" max="5632" width="9.140625" style="210"/>
    <col min="5633" max="5633" width="3.42578125" style="210" customWidth="1"/>
    <col min="5634" max="5634" width="18.140625" style="210" customWidth="1"/>
    <col min="5635" max="5635" width="17.7109375" style="210" customWidth="1"/>
    <col min="5636" max="5637" width="9.5703125" style="210" customWidth="1"/>
    <col min="5638" max="5638" width="10.42578125" style="210" customWidth="1"/>
    <col min="5639" max="5639" width="9.140625" style="210" customWidth="1"/>
    <col min="5640" max="5640" width="11.7109375" style="210" customWidth="1"/>
    <col min="5641" max="5641" width="27.28515625" style="210" customWidth="1"/>
    <col min="5642" max="5642" width="14" style="210" customWidth="1"/>
    <col min="5643" max="5643" width="12.7109375" style="210" customWidth="1"/>
    <col min="5644" max="5645" width="11.42578125" style="210" customWidth="1"/>
    <col min="5646" max="5646" width="12.140625" style="210" customWidth="1"/>
    <col min="5647" max="5647" width="14.5703125" style="210" customWidth="1"/>
    <col min="5648" max="5888" width="9.140625" style="210"/>
    <col min="5889" max="5889" width="3.42578125" style="210" customWidth="1"/>
    <col min="5890" max="5890" width="18.140625" style="210" customWidth="1"/>
    <col min="5891" max="5891" width="17.7109375" style="210" customWidth="1"/>
    <col min="5892" max="5893" width="9.5703125" style="210" customWidth="1"/>
    <col min="5894" max="5894" width="10.42578125" style="210" customWidth="1"/>
    <col min="5895" max="5895" width="9.140625" style="210" customWidth="1"/>
    <col min="5896" max="5896" width="11.7109375" style="210" customWidth="1"/>
    <col min="5897" max="5897" width="27.28515625" style="210" customWidth="1"/>
    <col min="5898" max="5898" width="14" style="210" customWidth="1"/>
    <col min="5899" max="5899" width="12.7109375" style="210" customWidth="1"/>
    <col min="5900" max="5901" width="11.42578125" style="210" customWidth="1"/>
    <col min="5902" max="5902" width="12.140625" style="210" customWidth="1"/>
    <col min="5903" max="5903" width="14.5703125" style="210" customWidth="1"/>
    <col min="5904" max="6144" width="9.140625" style="210"/>
    <col min="6145" max="6145" width="3.42578125" style="210" customWidth="1"/>
    <col min="6146" max="6146" width="18.140625" style="210" customWidth="1"/>
    <col min="6147" max="6147" width="17.7109375" style="210" customWidth="1"/>
    <col min="6148" max="6149" width="9.5703125" style="210" customWidth="1"/>
    <col min="6150" max="6150" width="10.42578125" style="210" customWidth="1"/>
    <col min="6151" max="6151" width="9.140625" style="210" customWidth="1"/>
    <col min="6152" max="6152" width="11.7109375" style="210" customWidth="1"/>
    <col min="6153" max="6153" width="27.28515625" style="210" customWidth="1"/>
    <col min="6154" max="6154" width="14" style="210" customWidth="1"/>
    <col min="6155" max="6155" width="12.7109375" style="210" customWidth="1"/>
    <col min="6156" max="6157" width="11.42578125" style="210" customWidth="1"/>
    <col min="6158" max="6158" width="12.140625" style="210" customWidth="1"/>
    <col min="6159" max="6159" width="14.5703125" style="210" customWidth="1"/>
    <col min="6160" max="6400" width="9.140625" style="210"/>
    <col min="6401" max="6401" width="3.42578125" style="210" customWidth="1"/>
    <col min="6402" max="6402" width="18.140625" style="210" customWidth="1"/>
    <col min="6403" max="6403" width="17.7109375" style="210" customWidth="1"/>
    <col min="6404" max="6405" width="9.5703125" style="210" customWidth="1"/>
    <col min="6406" max="6406" width="10.42578125" style="210" customWidth="1"/>
    <col min="6407" max="6407" width="9.140625" style="210" customWidth="1"/>
    <col min="6408" max="6408" width="11.7109375" style="210" customWidth="1"/>
    <col min="6409" max="6409" width="27.28515625" style="210" customWidth="1"/>
    <col min="6410" max="6410" width="14" style="210" customWidth="1"/>
    <col min="6411" max="6411" width="12.7109375" style="210" customWidth="1"/>
    <col min="6412" max="6413" width="11.42578125" style="210" customWidth="1"/>
    <col min="6414" max="6414" width="12.140625" style="210" customWidth="1"/>
    <col min="6415" max="6415" width="14.5703125" style="210" customWidth="1"/>
    <col min="6416" max="6656" width="9.140625" style="210"/>
    <col min="6657" max="6657" width="3.42578125" style="210" customWidth="1"/>
    <col min="6658" max="6658" width="18.140625" style="210" customWidth="1"/>
    <col min="6659" max="6659" width="17.7109375" style="210" customWidth="1"/>
    <col min="6660" max="6661" width="9.5703125" style="210" customWidth="1"/>
    <col min="6662" max="6662" width="10.42578125" style="210" customWidth="1"/>
    <col min="6663" max="6663" width="9.140625" style="210" customWidth="1"/>
    <col min="6664" max="6664" width="11.7109375" style="210" customWidth="1"/>
    <col min="6665" max="6665" width="27.28515625" style="210" customWidth="1"/>
    <col min="6666" max="6666" width="14" style="210" customWidth="1"/>
    <col min="6667" max="6667" width="12.7109375" style="210" customWidth="1"/>
    <col min="6668" max="6669" width="11.42578125" style="210" customWidth="1"/>
    <col min="6670" max="6670" width="12.140625" style="210" customWidth="1"/>
    <col min="6671" max="6671" width="14.5703125" style="210" customWidth="1"/>
    <col min="6672" max="6912" width="9.140625" style="210"/>
    <col min="6913" max="6913" width="3.42578125" style="210" customWidth="1"/>
    <col min="6914" max="6914" width="18.140625" style="210" customWidth="1"/>
    <col min="6915" max="6915" width="17.7109375" style="210" customWidth="1"/>
    <col min="6916" max="6917" width="9.5703125" style="210" customWidth="1"/>
    <col min="6918" max="6918" width="10.42578125" style="210" customWidth="1"/>
    <col min="6919" max="6919" width="9.140625" style="210" customWidth="1"/>
    <col min="6920" max="6920" width="11.7109375" style="210" customWidth="1"/>
    <col min="6921" max="6921" width="27.28515625" style="210" customWidth="1"/>
    <col min="6922" max="6922" width="14" style="210" customWidth="1"/>
    <col min="6923" max="6923" width="12.7109375" style="210" customWidth="1"/>
    <col min="6924" max="6925" width="11.42578125" style="210" customWidth="1"/>
    <col min="6926" max="6926" width="12.140625" style="210" customWidth="1"/>
    <col min="6927" max="6927" width="14.5703125" style="210" customWidth="1"/>
    <col min="6928" max="7168" width="9.140625" style="210"/>
    <col min="7169" max="7169" width="3.42578125" style="210" customWidth="1"/>
    <col min="7170" max="7170" width="18.140625" style="210" customWidth="1"/>
    <col min="7171" max="7171" width="17.7109375" style="210" customWidth="1"/>
    <col min="7172" max="7173" width="9.5703125" style="210" customWidth="1"/>
    <col min="7174" max="7174" width="10.42578125" style="210" customWidth="1"/>
    <col min="7175" max="7175" width="9.140625" style="210" customWidth="1"/>
    <col min="7176" max="7176" width="11.7109375" style="210" customWidth="1"/>
    <col min="7177" max="7177" width="27.28515625" style="210" customWidth="1"/>
    <col min="7178" max="7178" width="14" style="210" customWidth="1"/>
    <col min="7179" max="7179" width="12.7109375" style="210" customWidth="1"/>
    <col min="7180" max="7181" width="11.42578125" style="210" customWidth="1"/>
    <col min="7182" max="7182" width="12.140625" style="210" customWidth="1"/>
    <col min="7183" max="7183" width="14.5703125" style="210" customWidth="1"/>
    <col min="7184" max="7424" width="9.140625" style="210"/>
    <col min="7425" max="7425" width="3.42578125" style="210" customWidth="1"/>
    <col min="7426" max="7426" width="18.140625" style="210" customWidth="1"/>
    <col min="7427" max="7427" width="17.7109375" style="210" customWidth="1"/>
    <col min="7428" max="7429" width="9.5703125" style="210" customWidth="1"/>
    <col min="7430" max="7430" width="10.42578125" style="210" customWidth="1"/>
    <col min="7431" max="7431" width="9.140625" style="210" customWidth="1"/>
    <col min="7432" max="7432" width="11.7109375" style="210" customWidth="1"/>
    <col min="7433" max="7433" width="27.28515625" style="210" customWidth="1"/>
    <col min="7434" max="7434" width="14" style="210" customWidth="1"/>
    <col min="7435" max="7435" width="12.7109375" style="210" customWidth="1"/>
    <col min="7436" max="7437" width="11.42578125" style="210" customWidth="1"/>
    <col min="7438" max="7438" width="12.140625" style="210" customWidth="1"/>
    <col min="7439" max="7439" width="14.5703125" style="210" customWidth="1"/>
    <col min="7440" max="7680" width="9.140625" style="210"/>
    <col min="7681" max="7681" width="3.42578125" style="210" customWidth="1"/>
    <col min="7682" max="7682" width="18.140625" style="210" customWidth="1"/>
    <col min="7683" max="7683" width="17.7109375" style="210" customWidth="1"/>
    <col min="7684" max="7685" width="9.5703125" style="210" customWidth="1"/>
    <col min="7686" max="7686" width="10.42578125" style="210" customWidth="1"/>
    <col min="7687" max="7687" width="9.140625" style="210" customWidth="1"/>
    <col min="7688" max="7688" width="11.7109375" style="210" customWidth="1"/>
    <col min="7689" max="7689" width="27.28515625" style="210" customWidth="1"/>
    <col min="7690" max="7690" width="14" style="210" customWidth="1"/>
    <col min="7691" max="7691" width="12.7109375" style="210" customWidth="1"/>
    <col min="7692" max="7693" width="11.42578125" style="210" customWidth="1"/>
    <col min="7694" max="7694" width="12.140625" style="210" customWidth="1"/>
    <col min="7695" max="7695" width="14.5703125" style="210" customWidth="1"/>
    <col min="7696" max="7936" width="9.140625" style="210"/>
    <col min="7937" max="7937" width="3.42578125" style="210" customWidth="1"/>
    <col min="7938" max="7938" width="18.140625" style="210" customWidth="1"/>
    <col min="7939" max="7939" width="17.7109375" style="210" customWidth="1"/>
    <col min="7940" max="7941" width="9.5703125" style="210" customWidth="1"/>
    <col min="7942" max="7942" width="10.42578125" style="210" customWidth="1"/>
    <col min="7943" max="7943" width="9.140625" style="210" customWidth="1"/>
    <col min="7944" max="7944" width="11.7109375" style="210" customWidth="1"/>
    <col min="7945" max="7945" width="27.28515625" style="210" customWidth="1"/>
    <col min="7946" max="7946" width="14" style="210" customWidth="1"/>
    <col min="7947" max="7947" width="12.7109375" style="210" customWidth="1"/>
    <col min="7948" max="7949" width="11.42578125" style="210" customWidth="1"/>
    <col min="7950" max="7950" width="12.140625" style="210" customWidth="1"/>
    <col min="7951" max="7951" width="14.5703125" style="210" customWidth="1"/>
    <col min="7952" max="8192" width="9.140625" style="210"/>
    <col min="8193" max="8193" width="3.42578125" style="210" customWidth="1"/>
    <col min="8194" max="8194" width="18.140625" style="210" customWidth="1"/>
    <col min="8195" max="8195" width="17.7109375" style="210" customWidth="1"/>
    <col min="8196" max="8197" width="9.5703125" style="210" customWidth="1"/>
    <col min="8198" max="8198" width="10.42578125" style="210" customWidth="1"/>
    <col min="8199" max="8199" width="9.140625" style="210" customWidth="1"/>
    <col min="8200" max="8200" width="11.7109375" style="210" customWidth="1"/>
    <col min="8201" max="8201" width="27.28515625" style="210" customWidth="1"/>
    <col min="8202" max="8202" width="14" style="210" customWidth="1"/>
    <col min="8203" max="8203" width="12.7109375" style="210" customWidth="1"/>
    <col min="8204" max="8205" width="11.42578125" style="210" customWidth="1"/>
    <col min="8206" max="8206" width="12.140625" style="210" customWidth="1"/>
    <col min="8207" max="8207" width="14.5703125" style="210" customWidth="1"/>
    <col min="8208" max="8448" width="9.140625" style="210"/>
    <col min="8449" max="8449" width="3.42578125" style="210" customWidth="1"/>
    <col min="8450" max="8450" width="18.140625" style="210" customWidth="1"/>
    <col min="8451" max="8451" width="17.7109375" style="210" customWidth="1"/>
    <col min="8452" max="8453" width="9.5703125" style="210" customWidth="1"/>
    <col min="8454" max="8454" width="10.42578125" style="210" customWidth="1"/>
    <col min="8455" max="8455" width="9.140625" style="210" customWidth="1"/>
    <col min="8456" max="8456" width="11.7109375" style="210" customWidth="1"/>
    <col min="8457" max="8457" width="27.28515625" style="210" customWidth="1"/>
    <col min="8458" max="8458" width="14" style="210" customWidth="1"/>
    <col min="8459" max="8459" width="12.7109375" style="210" customWidth="1"/>
    <col min="8460" max="8461" width="11.42578125" style="210" customWidth="1"/>
    <col min="8462" max="8462" width="12.140625" style="210" customWidth="1"/>
    <col min="8463" max="8463" width="14.5703125" style="210" customWidth="1"/>
    <col min="8464" max="8704" width="9.140625" style="210"/>
    <col min="8705" max="8705" width="3.42578125" style="210" customWidth="1"/>
    <col min="8706" max="8706" width="18.140625" style="210" customWidth="1"/>
    <col min="8707" max="8707" width="17.7109375" style="210" customWidth="1"/>
    <col min="8708" max="8709" width="9.5703125" style="210" customWidth="1"/>
    <col min="8710" max="8710" width="10.42578125" style="210" customWidth="1"/>
    <col min="8711" max="8711" width="9.140625" style="210" customWidth="1"/>
    <col min="8712" max="8712" width="11.7109375" style="210" customWidth="1"/>
    <col min="8713" max="8713" width="27.28515625" style="210" customWidth="1"/>
    <col min="8714" max="8714" width="14" style="210" customWidth="1"/>
    <col min="8715" max="8715" width="12.7109375" style="210" customWidth="1"/>
    <col min="8716" max="8717" width="11.42578125" style="210" customWidth="1"/>
    <col min="8718" max="8718" width="12.140625" style="210" customWidth="1"/>
    <col min="8719" max="8719" width="14.5703125" style="210" customWidth="1"/>
    <col min="8720" max="8960" width="9.140625" style="210"/>
    <col min="8961" max="8961" width="3.42578125" style="210" customWidth="1"/>
    <col min="8962" max="8962" width="18.140625" style="210" customWidth="1"/>
    <col min="8963" max="8963" width="17.7109375" style="210" customWidth="1"/>
    <col min="8964" max="8965" width="9.5703125" style="210" customWidth="1"/>
    <col min="8966" max="8966" width="10.42578125" style="210" customWidth="1"/>
    <col min="8967" max="8967" width="9.140625" style="210" customWidth="1"/>
    <col min="8968" max="8968" width="11.7109375" style="210" customWidth="1"/>
    <col min="8969" max="8969" width="27.28515625" style="210" customWidth="1"/>
    <col min="8970" max="8970" width="14" style="210" customWidth="1"/>
    <col min="8971" max="8971" width="12.7109375" style="210" customWidth="1"/>
    <col min="8972" max="8973" width="11.42578125" style="210" customWidth="1"/>
    <col min="8974" max="8974" width="12.140625" style="210" customWidth="1"/>
    <col min="8975" max="8975" width="14.5703125" style="210" customWidth="1"/>
    <col min="8976" max="9216" width="9.140625" style="210"/>
    <col min="9217" max="9217" width="3.42578125" style="210" customWidth="1"/>
    <col min="9218" max="9218" width="18.140625" style="210" customWidth="1"/>
    <col min="9219" max="9219" width="17.7109375" style="210" customWidth="1"/>
    <col min="9220" max="9221" width="9.5703125" style="210" customWidth="1"/>
    <col min="9222" max="9222" width="10.42578125" style="210" customWidth="1"/>
    <col min="9223" max="9223" width="9.140625" style="210" customWidth="1"/>
    <col min="9224" max="9224" width="11.7109375" style="210" customWidth="1"/>
    <col min="9225" max="9225" width="27.28515625" style="210" customWidth="1"/>
    <col min="9226" max="9226" width="14" style="210" customWidth="1"/>
    <col min="9227" max="9227" width="12.7109375" style="210" customWidth="1"/>
    <col min="9228" max="9229" width="11.42578125" style="210" customWidth="1"/>
    <col min="9230" max="9230" width="12.140625" style="210" customWidth="1"/>
    <col min="9231" max="9231" width="14.5703125" style="210" customWidth="1"/>
    <col min="9232" max="9472" width="9.140625" style="210"/>
    <col min="9473" max="9473" width="3.42578125" style="210" customWidth="1"/>
    <col min="9474" max="9474" width="18.140625" style="210" customWidth="1"/>
    <col min="9475" max="9475" width="17.7109375" style="210" customWidth="1"/>
    <col min="9476" max="9477" width="9.5703125" style="210" customWidth="1"/>
    <col min="9478" max="9478" width="10.42578125" style="210" customWidth="1"/>
    <col min="9479" max="9479" width="9.140625" style="210" customWidth="1"/>
    <col min="9480" max="9480" width="11.7109375" style="210" customWidth="1"/>
    <col min="9481" max="9481" width="27.28515625" style="210" customWidth="1"/>
    <col min="9482" max="9482" width="14" style="210" customWidth="1"/>
    <col min="9483" max="9483" width="12.7109375" style="210" customWidth="1"/>
    <col min="9484" max="9485" width="11.42578125" style="210" customWidth="1"/>
    <col min="9486" max="9486" width="12.140625" style="210" customWidth="1"/>
    <col min="9487" max="9487" width="14.5703125" style="210" customWidth="1"/>
    <col min="9488" max="9728" width="9.140625" style="210"/>
    <col min="9729" max="9729" width="3.42578125" style="210" customWidth="1"/>
    <col min="9730" max="9730" width="18.140625" style="210" customWidth="1"/>
    <col min="9731" max="9731" width="17.7109375" style="210" customWidth="1"/>
    <col min="9732" max="9733" width="9.5703125" style="210" customWidth="1"/>
    <col min="9734" max="9734" width="10.42578125" style="210" customWidth="1"/>
    <col min="9735" max="9735" width="9.140625" style="210" customWidth="1"/>
    <col min="9736" max="9736" width="11.7109375" style="210" customWidth="1"/>
    <col min="9737" max="9737" width="27.28515625" style="210" customWidth="1"/>
    <col min="9738" max="9738" width="14" style="210" customWidth="1"/>
    <col min="9739" max="9739" width="12.7109375" style="210" customWidth="1"/>
    <col min="9740" max="9741" width="11.42578125" style="210" customWidth="1"/>
    <col min="9742" max="9742" width="12.140625" style="210" customWidth="1"/>
    <col min="9743" max="9743" width="14.5703125" style="210" customWidth="1"/>
    <col min="9744" max="9984" width="9.140625" style="210"/>
    <col min="9985" max="9985" width="3.42578125" style="210" customWidth="1"/>
    <col min="9986" max="9986" width="18.140625" style="210" customWidth="1"/>
    <col min="9987" max="9987" width="17.7109375" style="210" customWidth="1"/>
    <col min="9988" max="9989" width="9.5703125" style="210" customWidth="1"/>
    <col min="9990" max="9990" width="10.42578125" style="210" customWidth="1"/>
    <col min="9991" max="9991" width="9.140625" style="210" customWidth="1"/>
    <col min="9992" max="9992" width="11.7109375" style="210" customWidth="1"/>
    <col min="9993" max="9993" width="27.28515625" style="210" customWidth="1"/>
    <col min="9994" max="9994" width="14" style="210" customWidth="1"/>
    <col min="9995" max="9995" width="12.7109375" style="210" customWidth="1"/>
    <col min="9996" max="9997" width="11.42578125" style="210" customWidth="1"/>
    <col min="9998" max="9998" width="12.140625" style="210" customWidth="1"/>
    <col min="9999" max="9999" width="14.5703125" style="210" customWidth="1"/>
    <col min="10000" max="10240" width="9.140625" style="210"/>
    <col min="10241" max="10241" width="3.42578125" style="210" customWidth="1"/>
    <col min="10242" max="10242" width="18.140625" style="210" customWidth="1"/>
    <col min="10243" max="10243" width="17.7109375" style="210" customWidth="1"/>
    <col min="10244" max="10245" width="9.5703125" style="210" customWidth="1"/>
    <col min="10246" max="10246" width="10.42578125" style="210" customWidth="1"/>
    <col min="10247" max="10247" width="9.140625" style="210" customWidth="1"/>
    <col min="10248" max="10248" width="11.7109375" style="210" customWidth="1"/>
    <col min="10249" max="10249" width="27.28515625" style="210" customWidth="1"/>
    <col min="10250" max="10250" width="14" style="210" customWidth="1"/>
    <col min="10251" max="10251" width="12.7109375" style="210" customWidth="1"/>
    <col min="10252" max="10253" width="11.42578125" style="210" customWidth="1"/>
    <col min="10254" max="10254" width="12.140625" style="210" customWidth="1"/>
    <col min="10255" max="10255" width="14.5703125" style="210" customWidth="1"/>
    <col min="10256" max="10496" width="9.140625" style="210"/>
    <col min="10497" max="10497" width="3.42578125" style="210" customWidth="1"/>
    <col min="10498" max="10498" width="18.140625" style="210" customWidth="1"/>
    <col min="10499" max="10499" width="17.7109375" style="210" customWidth="1"/>
    <col min="10500" max="10501" width="9.5703125" style="210" customWidth="1"/>
    <col min="10502" max="10502" width="10.42578125" style="210" customWidth="1"/>
    <col min="10503" max="10503" width="9.140625" style="210" customWidth="1"/>
    <col min="10504" max="10504" width="11.7109375" style="210" customWidth="1"/>
    <col min="10505" max="10505" width="27.28515625" style="210" customWidth="1"/>
    <col min="10506" max="10506" width="14" style="210" customWidth="1"/>
    <col min="10507" max="10507" width="12.7109375" style="210" customWidth="1"/>
    <col min="10508" max="10509" width="11.42578125" style="210" customWidth="1"/>
    <col min="10510" max="10510" width="12.140625" style="210" customWidth="1"/>
    <col min="10511" max="10511" width="14.5703125" style="210" customWidth="1"/>
    <col min="10512" max="10752" width="9.140625" style="210"/>
    <col min="10753" max="10753" width="3.42578125" style="210" customWidth="1"/>
    <col min="10754" max="10754" width="18.140625" style="210" customWidth="1"/>
    <col min="10755" max="10755" width="17.7109375" style="210" customWidth="1"/>
    <col min="10756" max="10757" width="9.5703125" style="210" customWidth="1"/>
    <col min="10758" max="10758" width="10.42578125" style="210" customWidth="1"/>
    <col min="10759" max="10759" width="9.140625" style="210" customWidth="1"/>
    <col min="10760" max="10760" width="11.7109375" style="210" customWidth="1"/>
    <col min="10761" max="10761" width="27.28515625" style="210" customWidth="1"/>
    <col min="10762" max="10762" width="14" style="210" customWidth="1"/>
    <col min="10763" max="10763" width="12.7109375" style="210" customWidth="1"/>
    <col min="10764" max="10765" width="11.42578125" style="210" customWidth="1"/>
    <col min="10766" max="10766" width="12.140625" style="210" customWidth="1"/>
    <col min="10767" max="10767" width="14.5703125" style="210" customWidth="1"/>
    <col min="10768" max="11008" width="9.140625" style="210"/>
    <col min="11009" max="11009" width="3.42578125" style="210" customWidth="1"/>
    <col min="11010" max="11010" width="18.140625" style="210" customWidth="1"/>
    <col min="11011" max="11011" width="17.7109375" style="210" customWidth="1"/>
    <col min="11012" max="11013" width="9.5703125" style="210" customWidth="1"/>
    <col min="11014" max="11014" width="10.42578125" style="210" customWidth="1"/>
    <col min="11015" max="11015" width="9.140625" style="210" customWidth="1"/>
    <col min="11016" max="11016" width="11.7109375" style="210" customWidth="1"/>
    <col min="11017" max="11017" width="27.28515625" style="210" customWidth="1"/>
    <col min="11018" max="11018" width="14" style="210" customWidth="1"/>
    <col min="11019" max="11019" width="12.7109375" style="210" customWidth="1"/>
    <col min="11020" max="11021" width="11.42578125" style="210" customWidth="1"/>
    <col min="11022" max="11022" width="12.140625" style="210" customWidth="1"/>
    <col min="11023" max="11023" width="14.5703125" style="210" customWidth="1"/>
    <col min="11024" max="11264" width="9.140625" style="210"/>
    <col min="11265" max="11265" width="3.42578125" style="210" customWidth="1"/>
    <col min="11266" max="11266" width="18.140625" style="210" customWidth="1"/>
    <col min="11267" max="11267" width="17.7109375" style="210" customWidth="1"/>
    <col min="11268" max="11269" width="9.5703125" style="210" customWidth="1"/>
    <col min="11270" max="11270" width="10.42578125" style="210" customWidth="1"/>
    <col min="11271" max="11271" width="9.140625" style="210" customWidth="1"/>
    <col min="11272" max="11272" width="11.7109375" style="210" customWidth="1"/>
    <col min="11273" max="11273" width="27.28515625" style="210" customWidth="1"/>
    <col min="11274" max="11274" width="14" style="210" customWidth="1"/>
    <col min="11275" max="11275" width="12.7109375" style="210" customWidth="1"/>
    <col min="11276" max="11277" width="11.42578125" style="210" customWidth="1"/>
    <col min="11278" max="11278" width="12.140625" style="210" customWidth="1"/>
    <col min="11279" max="11279" width="14.5703125" style="210" customWidth="1"/>
    <col min="11280" max="11520" width="9.140625" style="210"/>
    <col min="11521" max="11521" width="3.42578125" style="210" customWidth="1"/>
    <col min="11522" max="11522" width="18.140625" style="210" customWidth="1"/>
    <col min="11523" max="11523" width="17.7109375" style="210" customWidth="1"/>
    <col min="11524" max="11525" width="9.5703125" style="210" customWidth="1"/>
    <col min="11526" max="11526" width="10.42578125" style="210" customWidth="1"/>
    <col min="11527" max="11527" width="9.140625" style="210" customWidth="1"/>
    <col min="11528" max="11528" width="11.7109375" style="210" customWidth="1"/>
    <col min="11529" max="11529" width="27.28515625" style="210" customWidth="1"/>
    <col min="11530" max="11530" width="14" style="210" customWidth="1"/>
    <col min="11531" max="11531" width="12.7109375" style="210" customWidth="1"/>
    <col min="11532" max="11533" width="11.42578125" style="210" customWidth="1"/>
    <col min="11534" max="11534" width="12.140625" style="210" customWidth="1"/>
    <col min="11535" max="11535" width="14.5703125" style="210" customWidth="1"/>
    <col min="11536" max="11776" width="9.140625" style="210"/>
    <col min="11777" max="11777" width="3.42578125" style="210" customWidth="1"/>
    <col min="11778" max="11778" width="18.140625" style="210" customWidth="1"/>
    <col min="11779" max="11779" width="17.7109375" style="210" customWidth="1"/>
    <col min="11780" max="11781" width="9.5703125" style="210" customWidth="1"/>
    <col min="11782" max="11782" width="10.42578125" style="210" customWidth="1"/>
    <col min="11783" max="11783" width="9.140625" style="210" customWidth="1"/>
    <col min="11784" max="11784" width="11.7109375" style="210" customWidth="1"/>
    <col min="11785" max="11785" width="27.28515625" style="210" customWidth="1"/>
    <col min="11786" max="11786" width="14" style="210" customWidth="1"/>
    <col min="11787" max="11787" width="12.7109375" style="210" customWidth="1"/>
    <col min="11788" max="11789" width="11.42578125" style="210" customWidth="1"/>
    <col min="11790" max="11790" width="12.140625" style="210" customWidth="1"/>
    <col min="11791" max="11791" width="14.5703125" style="210" customWidth="1"/>
    <col min="11792" max="12032" width="9.140625" style="210"/>
    <col min="12033" max="12033" width="3.42578125" style="210" customWidth="1"/>
    <col min="12034" max="12034" width="18.140625" style="210" customWidth="1"/>
    <col min="12035" max="12035" width="17.7109375" style="210" customWidth="1"/>
    <col min="12036" max="12037" width="9.5703125" style="210" customWidth="1"/>
    <col min="12038" max="12038" width="10.42578125" style="210" customWidth="1"/>
    <col min="12039" max="12039" width="9.140625" style="210" customWidth="1"/>
    <col min="12040" max="12040" width="11.7109375" style="210" customWidth="1"/>
    <col min="12041" max="12041" width="27.28515625" style="210" customWidth="1"/>
    <col min="12042" max="12042" width="14" style="210" customWidth="1"/>
    <col min="12043" max="12043" width="12.7109375" style="210" customWidth="1"/>
    <col min="12044" max="12045" width="11.42578125" style="210" customWidth="1"/>
    <col min="12046" max="12046" width="12.140625" style="210" customWidth="1"/>
    <col min="12047" max="12047" width="14.5703125" style="210" customWidth="1"/>
    <col min="12048" max="12288" width="9.140625" style="210"/>
    <col min="12289" max="12289" width="3.42578125" style="210" customWidth="1"/>
    <col min="12290" max="12290" width="18.140625" style="210" customWidth="1"/>
    <col min="12291" max="12291" width="17.7109375" style="210" customWidth="1"/>
    <col min="12292" max="12293" width="9.5703125" style="210" customWidth="1"/>
    <col min="12294" max="12294" width="10.42578125" style="210" customWidth="1"/>
    <col min="12295" max="12295" width="9.140625" style="210" customWidth="1"/>
    <col min="12296" max="12296" width="11.7109375" style="210" customWidth="1"/>
    <col min="12297" max="12297" width="27.28515625" style="210" customWidth="1"/>
    <col min="12298" max="12298" width="14" style="210" customWidth="1"/>
    <col min="12299" max="12299" width="12.7109375" style="210" customWidth="1"/>
    <col min="12300" max="12301" width="11.42578125" style="210" customWidth="1"/>
    <col min="12302" max="12302" width="12.140625" style="210" customWidth="1"/>
    <col min="12303" max="12303" width="14.5703125" style="210" customWidth="1"/>
    <col min="12304" max="12544" width="9.140625" style="210"/>
    <col min="12545" max="12545" width="3.42578125" style="210" customWidth="1"/>
    <col min="12546" max="12546" width="18.140625" style="210" customWidth="1"/>
    <col min="12547" max="12547" width="17.7109375" style="210" customWidth="1"/>
    <col min="12548" max="12549" width="9.5703125" style="210" customWidth="1"/>
    <col min="12550" max="12550" width="10.42578125" style="210" customWidth="1"/>
    <col min="12551" max="12551" width="9.140625" style="210" customWidth="1"/>
    <col min="12552" max="12552" width="11.7109375" style="210" customWidth="1"/>
    <col min="12553" max="12553" width="27.28515625" style="210" customWidth="1"/>
    <col min="12554" max="12554" width="14" style="210" customWidth="1"/>
    <col min="12555" max="12555" width="12.7109375" style="210" customWidth="1"/>
    <col min="12556" max="12557" width="11.42578125" style="210" customWidth="1"/>
    <col min="12558" max="12558" width="12.140625" style="210" customWidth="1"/>
    <col min="12559" max="12559" width="14.5703125" style="210" customWidth="1"/>
    <col min="12560" max="12800" width="9.140625" style="210"/>
    <col min="12801" max="12801" width="3.42578125" style="210" customWidth="1"/>
    <col min="12802" max="12802" width="18.140625" style="210" customWidth="1"/>
    <col min="12803" max="12803" width="17.7109375" style="210" customWidth="1"/>
    <col min="12804" max="12805" width="9.5703125" style="210" customWidth="1"/>
    <col min="12806" max="12806" width="10.42578125" style="210" customWidth="1"/>
    <col min="12807" max="12807" width="9.140625" style="210" customWidth="1"/>
    <col min="12808" max="12808" width="11.7109375" style="210" customWidth="1"/>
    <col min="12809" max="12809" width="27.28515625" style="210" customWidth="1"/>
    <col min="12810" max="12810" width="14" style="210" customWidth="1"/>
    <col min="12811" max="12811" width="12.7109375" style="210" customWidth="1"/>
    <col min="12812" max="12813" width="11.42578125" style="210" customWidth="1"/>
    <col min="12814" max="12814" width="12.140625" style="210" customWidth="1"/>
    <col min="12815" max="12815" width="14.5703125" style="210" customWidth="1"/>
    <col min="12816" max="13056" width="9.140625" style="210"/>
    <col min="13057" max="13057" width="3.42578125" style="210" customWidth="1"/>
    <col min="13058" max="13058" width="18.140625" style="210" customWidth="1"/>
    <col min="13059" max="13059" width="17.7109375" style="210" customWidth="1"/>
    <col min="13060" max="13061" width="9.5703125" style="210" customWidth="1"/>
    <col min="13062" max="13062" width="10.42578125" style="210" customWidth="1"/>
    <col min="13063" max="13063" width="9.140625" style="210" customWidth="1"/>
    <col min="13064" max="13064" width="11.7109375" style="210" customWidth="1"/>
    <col min="13065" max="13065" width="27.28515625" style="210" customWidth="1"/>
    <col min="13066" max="13066" width="14" style="210" customWidth="1"/>
    <col min="13067" max="13067" width="12.7109375" style="210" customWidth="1"/>
    <col min="13068" max="13069" width="11.42578125" style="210" customWidth="1"/>
    <col min="13070" max="13070" width="12.140625" style="210" customWidth="1"/>
    <col min="13071" max="13071" width="14.5703125" style="210" customWidth="1"/>
    <col min="13072" max="13312" width="9.140625" style="210"/>
    <col min="13313" max="13313" width="3.42578125" style="210" customWidth="1"/>
    <col min="13314" max="13314" width="18.140625" style="210" customWidth="1"/>
    <col min="13315" max="13315" width="17.7109375" style="210" customWidth="1"/>
    <col min="13316" max="13317" width="9.5703125" style="210" customWidth="1"/>
    <col min="13318" max="13318" width="10.42578125" style="210" customWidth="1"/>
    <col min="13319" max="13319" width="9.140625" style="210" customWidth="1"/>
    <col min="13320" max="13320" width="11.7109375" style="210" customWidth="1"/>
    <col min="13321" max="13321" width="27.28515625" style="210" customWidth="1"/>
    <col min="13322" max="13322" width="14" style="210" customWidth="1"/>
    <col min="13323" max="13323" width="12.7109375" style="210" customWidth="1"/>
    <col min="13324" max="13325" width="11.42578125" style="210" customWidth="1"/>
    <col min="13326" max="13326" width="12.140625" style="210" customWidth="1"/>
    <col min="13327" max="13327" width="14.5703125" style="210" customWidth="1"/>
    <col min="13328" max="13568" width="9.140625" style="210"/>
    <col min="13569" max="13569" width="3.42578125" style="210" customWidth="1"/>
    <col min="13570" max="13570" width="18.140625" style="210" customWidth="1"/>
    <col min="13571" max="13571" width="17.7109375" style="210" customWidth="1"/>
    <col min="13572" max="13573" width="9.5703125" style="210" customWidth="1"/>
    <col min="13574" max="13574" width="10.42578125" style="210" customWidth="1"/>
    <col min="13575" max="13575" width="9.140625" style="210" customWidth="1"/>
    <col min="13576" max="13576" width="11.7109375" style="210" customWidth="1"/>
    <col min="13577" max="13577" width="27.28515625" style="210" customWidth="1"/>
    <col min="13578" max="13578" width="14" style="210" customWidth="1"/>
    <col min="13579" max="13579" width="12.7109375" style="210" customWidth="1"/>
    <col min="13580" max="13581" width="11.42578125" style="210" customWidth="1"/>
    <col min="13582" max="13582" width="12.140625" style="210" customWidth="1"/>
    <col min="13583" max="13583" width="14.5703125" style="210" customWidth="1"/>
    <col min="13584" max="13824" width="9.140625" style="210"/>
    <col min="13825" max="13825" width="3.42578125" style="210" customWidth="1"/>
    <col min="13826" max="13826" width="18.140625" style="210" customWidth="1"/>
    <col min="13827" max="13827" width="17.7109375" style="210" customWidth="1"/>
    <col min="13828" max="13829" width="9.5703125" style="210" customWidth="1"/>
    <col min="13830" max="13830" width="10.42578125" style="210" customWidth="1"/>
    <col min="13831" max="13831" width="9.140625" style="210" customWidth="1"/>
    <col min="13832" max="13832" width="11.7109375" style="210" customWidth="1"/>
    <col min="13833" max="13833" width="27.28515625" style="210" customWidth="1"/>
    <col min="13834" max="13834" width="14" style="210" customWidth="1"/>
    <col min="13835" max="13835" width="12.7109375" style="210" customWidth="1"/>
    <col min="13836" max="13837" width="11.42578125" style="210" customWidth="1"/>
    <col min="13838" max="13838" width="12.140625" style="210" customWidth="1"/>
    <col min="13839" max="13839" width="14.5703125" style="210" customWidth="1"/>
    <col min="13840" max="14080" width="9.140625" style="210"/>
    <col min="14081" max="14081" width="3.42578125" style="210" customWidth="1"/>
    <col min="14082" max="14082" width="18.140625" style="210" customWidth="1"/>
    <col min="14083" max="14083" width="17.7109375" style="210" customWidth="1"/>
    <col min="14084" max="14085" width="9.5703125" style="210" customWidth="1"/>
    <col min="14086" max="14086" width="10.42578125" style="210" customWidth="1"/>
    <col min="14087" max="14087" width="9.140625" style="210" customWidth="1"/>
    <col min="14088" max="14088" width="11.7109375" style="210" customWidth="1"/>
    <col min="14089" max="14089" width="27.28515625" style="210" customWidth="1"/>
    <col min="14090" max="14090" width="14" style="210" customWidth="1"/>
    <col min="14091" max="14091" width="12.7109375" style="210" customWidth="1"/>
    <col min="14092" max="14093" width="11.42578125" style="210" customWidth="1"/>
    <col min="14094" max="14094" width="12.140625" style="210" customWidth="1"/>
    <col min="14095" max="14095" width="14.5703125" style="210" customWidth="1"/>
    <col min="14096" max="14336" width="9.140625" style="210"/>
    <col min="14337" max="14337" width="3.42578125" style="210" customWidth="1"/>
    <col min="14338" max="14338" width="18.140625" style="210" customWidth="1"/>
    <col min="14339" max="14339" width="17.7109375" style="210" customWidth="1"/>
    <col min="14340" max="14341" width="9.5703125" style="210" customWidth="1"/>
    <col min="14342" max="14342" width="10.42578125" style="210" customWidth="1"/>
    <col min="14343" max="14343" width="9.140625" style="210" customWidth="1"/>
    <col min="14344" max="14344" width="11.7109375" style="210" customWidth="1"/>
    <col min="14345" max="14345" width="27.28515625" style="210" customWidth="1"/>
    <col min="14346" max="14346" width="14" style="210" customWidth="1"/>
    <col min="14347" max="14347" width="12.7109375" style="210" customWidth="1"/>
    <col min="14348" max="14349" width="11.42578125" style="210" customWidth="1"/>
    <col min="14350" max="14350" width="12.140625" style="210" customWidth="1"/>
    <col min="14351" max="14351" width="14.5703125" style="210" customWidth="1"/>
    <col min="14352" max="14592" width="9.140625" style="210"/>
    <col min="14593" max="14593" width="3.42578125" style="210" customWidth="1"/>
    <col min="14594" max="14594" width="18.140625" style="210" customWidth="1"/>
    <col min="14595" max="14595" width="17.7109375" style="210" customWidth="1"/>
    <col min="14596" max="14597" width="9.5703125" style="210" customWidth="1"/>
    <col min="14598" max="14598" width="10.42578125" style="210" customWidth="1"/>
    <col min="14599" max="14599" width="9.140625" style="210" customWidth="1"/>
    <col min="14600" max="14600" width="11.7109375" style="210" customWidth="1"/>
    <col min="14601" max="14601" width="27.28515625" style="210" customWidth="1"/>
    <col min="14602" max="14602" width="14" style="210" customWidth="1"/>
    <col min="14603" max="14603" width="12.7109375" style="210" customWidth="1"/>
    <col min="14604" max="14605" width="11.42578125" style="210" customWidth="1"/>
    <col min="14606" max="14606" width="12.140625" style="210" customWidth="1"/>
    <col min="14607" max="14607" width="14.5703125" style="210" customWidth="1"/>
    <col min="14608" max="14848" width="9.140625" style="210"/>
    <col min="14849" max="14849" width="3.42578125" style="210" customWidth="1"/>
    <col min="14850" max="14850" width="18.140625" style="210" customWidth="1"/>
    <col min="14851" max="14851" width="17.7109375" style="210" customWidth="1"/>
    <col min="14852" max="14853" width="9.5703125" style="210" customWidth="1"/>
    <col min="14854" max="14854" width="10.42578125" style="210" customWidth="1"/>
    <col min="14855" max="14855" width="9.140625" style="210" customWidth="1"/>
    <col min="14856" max="14856" width="11.7109375" style="210" customWidth="1"/>
    <col min="14857" max="14857" width="27.28515625" style="210" customWidth="1"/>
    <col min="14858" max="14858" width="14" style="210" customWidth="1"/>
    <col min="14859" max="14859" width="12.7109375" style="210" customWidth="1"/>
    <col min="14860" max="14861" width="11.42578125" style="210" customWidth="1"/>
    <col min="14862" max="14862" width="12.140625" style="210" customWidth="1"/>
    <col min="14863" max="14863" width="14.5703125" style="210" customWidth="1"/>
    <col min="14864" max="15104" width="9.140625" style="210"/>
    <col min="15105" max="15105" width="3.42578125" style="210" customWidth="1"/>
    <col min="15106" max="15106" width="18.140625" style="210" customWidth="1"/>
    <col min="15107" max="15107" width="17.7109375" style="210" customWidth="1"/>
    <col min="15108" max="15109" width="9.5703125" style="210" customWidth="1"/>
    <col min="15110" max="15110" width="10.42578125" style="210" customWidth="1"/>
    <col min="15111" max="15111" width="9.140625" style="210" customWidth="1"/>
    <col min="15112" max="15112" width="11.7109375" style="210" customWidth="1"/>
    <col min="15113" max="15113" width="27.28515625" style="210" customWidth="1"/>
    <col min="15114" max="15114" width="14" style="210" customWidth="1"/>
    <col min="15115" max="15115" width="12.7109375" style="210" customWidth="1"/>
    <col min="15116" max="15117" width="11.42578125" style="210" customWidth="1"/>
    <col min="15118" max="15118" width="12.140625" style="210" customWidth="1"/>
    <col min="15119" max="15119" width="14.5703125" style="210" customWidth="1"/>
    <col min="15120" max="15360" width="9.140625" style="210"/>
    <col min="15361" max="15361" width="3.42578125" style="210" customWidth="1"/>
    <col min="15362" max="15362" width="18.140625" style="210" customWidth="1"/>
    <col min="15363" max="15363" width="17.7109375" style="210" customWidth="1"/>
    <col min="15364" max="15365" width="9.5703125" style="210" customWidth="1"/>
    <col min="15366" max="15366" width="10.42578125" style="210" customWidth="1"/>
    <col min="15367" max="15367" width="9.140625" style="210" customWidth="1"/>
    <col min="15368" max="15368" width="11.7109375" style="210" customWidth="1"/>
    <col min="15369" max="15369" width="27.28515625" style="210" customWidth="1"/>
    <col min="15370" max="15370" width="14" style="210" customWidth="1"/>
    <col min="15371" max="15371" width="12.7109375" style="210" customWidth="1"/>
    <col min="15372" max="15373" width="11.42578125" style="210" customWidth="1"/>
    <col min="15374" max="15374" width="12.140625" style="210" customWidth="1"/>
    <col min="15375" max="15375" width="14.5703125" style="210" customWidth="1"/>
    <col min="15376" max="15616" width="9.140625" style="210"/>
    <col min="15617" max="15617" width="3.42578125" style="210" customWidth="1"/>
    <col min="15618" max="15618" width="18.140625" style="210" customWidth="1"/>
    <col min="15619" max="15619" width="17.7109375" style="210" customWidth="1"/>
    <col min="15620" max="15621" width="9.5703125" style="210" customWidth="1"/>
    <col min="15622" max="15622" width="10.42578125" style="210" customWidth="1"/>
    <col min="15623" max="15623" width="9.140625" style="210" customWidth="1"/>
    <col min="15624" max="15624" width="11.7109375" style="210" customWidth="1"/>
    <col min="15625" max="15625" width="27.28515625" style="210" customWidth="1"/>
    <col min="15626" max="15626" width="14" style="210" customWidth="1"/>
    <col min="15627" max="15627" width="12.7109375" style="210" customWidth="1"/>
    <col min="15628" max="15629" width="11.42578125" style="210" customWidth="1"/>
    <col min="15630" max="15630" width="12.140625" style="210" customWidth="1"/>
    <col min="15631" max="15631" width="14.5703125" style="210" customWidth="1"/>
    <col min="15632" max="15872" width="9.140625" style="210"/>
    <col min="15873" max="15873" width="3.42578125" style="210" customWidth="1"/>
    <col min="15874" max="15874" width="18.140625" style="210" customWidth="1"/>
    <col min="15875" max="15875" width="17.7109375" style="210" customWidth="1"/>
    <col min="15876" max="15877" width="9.5703125" style="210" customWidth="1"/>
    <col min="15878" max="15878" width="10.42578125" style="210" customWidth="1"/>
    <col min="15879" max="15879" width="9.140625" style="210" customWidth="1"/>
    <col min="15880" max="15880" width="11.7109375" style="210" customWidth="1"/>
    <col min="15881" max="15881" width="27.28515625" style="210" customWidth="1"/>
    <col min="15882" max="15882" width="14" style="210" customWidth="1"/>
    <col min="15883" max="15883" width="12.7109375" style="210" customWidth="1"/>
    <col min="15884" max="15885" width="11.42578125" style="210" customWidth="1"/>
    <col min="15886" max="15886" width="12.140625" style="210" customWidth="1"/>
    <col min="15887" max="15887" width="14.5703125" style="210" customWidth="1"/>
    <col min="15888" max="16128" width="9.140625" style="210"/>
    <col min="16129" max="16129" width="3.42578125" style="210" customWidth="1"/>
    <col min="16130" max="16130" width="18.140625" style="210" customWidth="1"/>
    <col min="16131" max="16131" width="17.7109375" style="210" customWidth="1"/>
    <col min="16132" max="16133" width="9.5703125" style="210" customWidth="1"/>
    <col min="16134" max="16134" width="10.42578125" style="210" customWidth="1"/>
    <col min="16135" max="16135" width="9.140625" style="210" customWidth="1"/>
    <col min="16136" max="16136" width="11.7109375" style="210" customWidth="1"/>
    <col min="16137" max="16137" width="27.28515625" style="210" customWidth="1"/>
    <col min="16138" max="16138" width="14" style="210" customWidth="1"/>
    <col min="16139" max="16139" width="12.7109375" style="210" customWidth="1"/>
    <col min="16140" max="16141" width="11.42578125" style="210" customWidth="1"/>
    <col min="16142" max="16142" width="12.140625" style="210" customWidth="1"/>
    <col min="16143" max="16143" width="14.5703125" style="210" customWidth="1"/>
    <col min="16144" max="16384" width="9.140625" style="210"/>
  </cols>
  <sheetData>
    <row r="2" spans="1:15" s="195" customFormat="1" ht="72.75" customHeight="1">
      <c r="A2" s="189"/>
      <c r="B2" s="190"/>
      <c r="C2" s="190"/>
      <c r="D2" s="190"/>
      <c r="E2" s="190"/>
      <c r="F2" s="190"/>
      <c r="G2" s="191"/>
      <c r="H2" s="192"/>
      <c r="I2" s="193"/>
      <c r="J2" s="193"/>
      <c r="K2" s="193"/>
      <c r="L2" s="193"/>
      <c r="M2" s="194"/>
      <c r="N2" s="194"/>
      <c r="O2" s="194"/>
    </row>
    <row r="3" spans="1:15" s="195" customFormat="1" ht="43.5" customHeight="1">
      <c r="A3" s="196" t="s">
        <v>218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</row>
    <row r="4" spans="1:15" s="203" customFormat="1" ht="24.75" customHeight="1">
      <c r="A4" s="198" t="s">
        <v>180</v>
      </c>
      <c r="B4" s="199"/>
      <c r="C4" s="199"/>
      <c r="D4" s="199"/>
      <c r="E4" s="199"/>
      <c r="F4" s="199"/>
      <c r="G4" s="199"/>
      <c r="H4" s="199"/>
      <c r="I4" s="200"/>
      <c r="J4" s="201"/>
      <c r="K4" s="200"/>
      <c r="L4" s="201"/>
      <c r="M4" s="200"/>
      <c r="N4" s="201"/>
      <c r="O4" s="202"/>
    </row>
    <row r="5" spans="1:15">
      <c r="A5" s="204"/>
      <c r="B5" s="204"/>
      <c r="C5" s="204"/>
      <c r="D5" s="205"/>
      <c r="E5" s="204"/>
      <c r="F5" s="204"/>
      <c r="G5" s="204"/>
      <c r="H5" s="206"/>
      <c r="I5" s="207"/>
      <c r="K5" s="208"/>
      <c r="L5" s="204"/>
      <c r="M5" s="208"/>
      <c r="N5" s="204"/>
      <c r="O5" s="209"/>
    </row>
    <row r="6" spans="1:15">
      <c r="A6" s="204"/>
      <c r="B6" s="211"/>
      <c r="C6" s="212"/>
      <c r="D6" s="213"/>
      <c r="E6" s="212"/>
      <c r="F6" s="212"/>
      <c r="G6" s="212"/>
      <c r="H6" s="214"/>
      <c r="I6" s="215"/>
      <c r="J6" s="216"/>
      <c r="K6" s="217"/>
      <c r="L6" s="212"/>
      <c r="M6" s="217"/>
      <c r="N6" s="212"/>
      <c r="O6" s="218"/>
    </row>
    <row r="7" spans="1:15" ht="15">
      <c r="A7" s="219"/>
      <c r="B7" s="220" t="s">
        <v>219</v>
      </c>
      <c r="C7" s="219"/>
      <c r="D7" s="205"/>
      <c r="E7" s="204"/>
      <c r="F7" s="204"/>
      <c r="G7" s="204"/>
      <c r="H7" s="206"/>
      <c r="I7" s="207"/>
      <c r="J7" s="221"/>
      <c r="K7" s="208"/>
      <c r="L7" s="204"/>
      <c r="M7" s="208"/>
      <c r="N7" s="204"/>
      <c r="O7" s="222"/>
    </row>
    <row r="8" spans="1:15">
      <c r="A8" s="223"/>
      <c r="B8" s="223"/>
      <c r="C8" s="204"/>
      <c r="D8" s="205"/>
      <c r="E8" s="204"/>
      <c r="F8" s="204"/>
      <c r="G8" s="204"/>
      <c r="H8" s="206"/>
      <c r="I8" s="207"/>
      <c r="J8" s="221"/>
      <c r="K8" s="208"/>
      <c r="L8" s="204"/>
      <c r="M8" s="208"/>
      <c r="N8" s="204"/>
      <c r="O8" s="222"/>
    </row>
    <row r="9" spans="1:15" ht="18" customHeight="1">
      <c r="A9" s="224"/>
      <c r="B9" s="225"/>
      <c r="C9" s="226" t="s">
        <v>220</v>
      </c>
      <c r="D9" s="227"/>
      <c r="E9" s="227"/>
      <c r="F9" s="227"/>
      <c r="G9" s="227"/>
      <c r="H9" s="228"/>
      <c r="I9" s="228"/>
      <c r="J9" s="229"/>
      <c r="K9" s="230" t="s">
        <v>221</v>
      </c>
      <c r="L9" s="231"/>
      <c r="M9" s="231"/>
      <c r="N9" s="231"/>
      <c r="O9" s="231"/>
    </row>
    <row r="10" spans="1:15" ht="5.25" customHeight="1">
      <c r="A10" s="228"/>
      <c r="B10" s="225"/>
      <c r="C10" s="227"/>
      <c r="D10" s="227"/>
      <c r="E10" s="227"/>
      <c r="F10" s="227"/>
      <c r="G10" s="227"/>
      <c r="H10" s="228"/>
      <c r="I10" s="228"/>
      <c r="J10" s="229"/>
      <c r="K10" s="232"/>
      <c r="L10" s="233"/>
      <c r="M10" s="233"/>
      <c r="N10" s="233"/>
      <c r="O10" s="233"/>
    </row>
    <row r="11" spans="1:15" ht="15">
      <c r="A11" s="228"/>
      <c r="B11" s="225"/>
      <c r="C11" s="227"/>
      <c r="D11" s="227"/>
      <c r="E11" s="227"/>
      <c r="F11" s="227"/>
      <c r="G11" s="227"/>
      <c r="H11" s="228"/>
      <c r="I11" s="228"/>
      <c r="J11" s="229"/>
      <c r="K11" s="234" t="s">
        <v>222</v>
      </c>
      <c r="L11" s="233"/>
      <c r="M11" s="233"/>
      <c r="N11" s="233"/>
      <c r="O11" s="233"/>
    </row>
    <row r="12" spans="1:15">
      <c r="A12" s="228"/>
      <c r="B12" s="225"/>
      <c r="C12" s="227"/>
      <c r="D12" s="227"/>
      <c r="E12" s="227"/>
      <c r="F12" s="227"/>
      <c r="G12" s="227"/>
      <c r="H12" s="228"/>
      <c r="I12" s="228"/>
      <c r="J12" s="229"/>
      <c r="K12" s="235"/>
      <c r="L12" s="236"/>
      <c r="M12" s="237"/>
      <c r="N12" s="236"/>
      <c r="O12" s="238"/>
    </row>
    <row r="13" spans="1:15" ht="15">
      <c r="A13" s="228"/>
      <c r="B13" s="225"/>
      <c r="C13" s="227"/>
      <c r="D13" s="227"/>
      <c r="E13" s="227"/>
      <c r="F13" s="227"/>
      <c r="G13" s="227"/>
      <c r="H13" s="228"/>
      <c r="I13" s="228"/>
      <c r="J13" s="229"/>
      <c r="K13" s="239" t="s">
        <v>223</v>
      </c>
      <c r="L13" s="240" t="s">
        <v>224</v>
      </c>
      <c r="M13" s="240" t="s">
        <v>225</v>
      </c>
      <c r="N13" s="240" t="s">
        <v>226</v>
      </c>
      <c r="O13" s="240" t="s">
        <v>227</v>
      </c>
    </row>
    <row r="14" spans="1:15" ht="84">
      <c r="A14" s="228"/>
      <c r="B14" s="225"/>
      <c r="C14" s="227"/>
      <c r="D14" s="227"/>
      <c r="E14" s="227"/>
      <c r="F14" s="227"/>
      <c r="G14" s="227"/>
      <c r="H14" s="228"/>
      <c r="I14" s="228"/>
      <c r="J14" s="229"/>
      <c r="K14" s="241" t="s">
        <v>220</v>
      </c>
      <c r="L14" s="242" t="s">
        <v>228</v>
      </c>
      <c r="M14" s="242"/>
      <c r="N14" s="242"/>
      <c r="O14" s="242"/>
    </row>
    <row r="15" spans="1:15" ht="15">
      <c r="A15" s="228"/>
      <c r="B15" s="225"/>
      <c r="C15" s="227"/>
      <c r="D15" s="227"/>
      <c r="E15" s="227"/>
      <c r="F15" s="227"/>
      <c r="G15" s="227"/>
      <c r="H15" s="228"/>
      <c r="I15" s="228"/>
      <c r="J15" s="229"/>
      <c r="K15" s="243">
        <v>900</v>
      </c>
      <c r="L15" s="244">
        <v>7600</v>
      </c>
      <c r="M15" s="244">
        <v>12900</v>
      </c>
      <c r="N15" s="244">
        <v>19000</v>
      </c>
      <c r="O15" s="244">
        <v>22000</v>
      </c>
    </row>
    <row r="16" spans="1:15" ht="15">
      <c r="A16" s="228"/>
      <c r="B16" s="225"/>
      <c r="C16" s="227"/>
      <c r="D16" s="227"/>
      <c r="E16" s="227"/>
      <c r="F16" s="227"/>
      <c r="G16" s="227"/>
      <c r="H16" s="228"/>
      <c r="I16" s="228"/>
      <c r="J16" s="229"/>
      <c r="K16" s="243">
        <v>1200</v>
      </c>
      <c r="L16" s="244">
        <v>7400</v>
      </c>
      <c r="M16" s="244">
        <v>12800</v>
      </c>
      <c r="N16" s="244">
        <v>18000</v>
      </c>
      <c r="O16" s="244">
        <v>22000</v>
      </c>
    </row>
    <row r="17" spans="1:15" ht="15">
      <c r="A17" s="228"/>
      <c r="B17" s="225"/>
      <c r="C17" s="227"/>
      <c r="D17" s="227"/>
      <c r="E17" s="227"/>
      <c r="F17" s="227"/>
      <c r="G17" s="227"/>
      <c r="H17" s="228"/>
      <c r="I17" s="228"/>
      <c r="J17" s="229"/>
      <c r="K17" s="243">
        <v>1500</v>
      </c>
      <c r="L17" s="244">
        <v>7300</v>
      </c>
      <c r="M17" s="244">
        <v>12600</v>
      </c>
      <c r="N17" s="244">
        <v>17000</v>
      </c>
      <c r="O17" s="244">
        <v>22000</v>
      </c>
    </row>
    <row r="18" spans="1:15" ht="15">
      <c r="A18" s="228"/>
      <c r="B18" s="225"/>
      <c r="C18" s="227"/>
      <c r="D18" s="227"/>
      <c r="E18" s="227"/>
      <c r="F18" s="227"/>
      <c r="G18" s="227"/>
      <c r="H18" s="228"/>
      <c r="I18" s="228"/>
      <c r="J18" s="229"/>
      <c r="K18" s="243">
        <v>1800</v>
      </c>
      <c r="L18" s="244">
        <v>6000</v>
      </c>
      <c r="M18" s="244">
        <v>12400</v>
      </c>
      <c r="N18" s="244">
        <v>16000</v>
      </c>
      <c r="O18" s="244">
        <v>21000</v>
      </c>
    </row>
    <row r="19" spans="1:15" ht="15">
      <c r="A19" s="228"/>
      <c r="B19" s="225"/>
      <c r="C19" s="227"/>
      <c r="D19" s="227"/>
      <c r="E19" s="227"/>
      <c r="F19" s="227"/>
      <c r="G19" s="227"/>
      <c r="H19" s="228"/>
      <c r="I19" s="228"/>
      <c r="J19" s="229"/>
      <c r="K19" s="245">
        <v>2100</v>
      </c>
      <c r="L19" s="246">
        <v>5000</v>
      </c>
      <c r="M19" s="247">
        <v>11800</v>
      </c>
      <c r="N19" s="247">
        <v>15000</v>
      </c>
      <c r="O19" s="247">
        <v>18200</v>
      </c>
    </row>
    <row r="20" spans="1:15" ht="15.75" thickBot="1">
      <c r="A20" s="228"/>
      <c r="B20" s="225"/>
      <c r="C20" s="227"/>
      <c r="D20" s="227"/>
      <c r="E20" s="227"/>
      <c r="F20" s="227"/>
      <c r="G20" s="227"/>
      <c r="H20" s="228"/>
      <c r="I20" s="228"/>
      <c r="J20" s="229"/>
      <c r="K20" s="248">
        <v>2400</v>
      </c>
      <c r="L20" s="249">
        <v>4800</v>
      </c>
      <c r="M20" s="250">
        <v>11000</v>
      </c>
      <c r="N20" s="250">
        <v>14000</v>
      </c>
      <c r="O20" s="250">
        <v>18000</v>
      </c>
    </row>
    <row r="21" spans="1:15" ht="50.25" customHeight="1">
      <c r="A21" s="204"/>
      <c r="B21" s="251"/>
      <c r="C21" s="252"/>
      <c r="D21" s="252"/>
      <c r="E21" s="252"/>
      <c r="F21" s="252"/>
      <c r="G21" s="252"/>
      <c r="H21" s="252"/>
      <c r="I21" s="253"/>
      <c r="J21" s="254"/>
      <c r="K21" s="255"/>
      <c r="L21" s="256"/>
      <c r="M21" s="255"/>
      <c r="N21" s="256"/>
      <c r="O21" s="257"/>
    </row>
    <row r="22" spans="1:15" ht="191.25" customHeight="1">
      <c r="A22" s="204"/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</row>
    <row r="23" spans="1:15" ht="13.5" customHeight="1">
      <c r="A23" s="204"/>
      <c r="B23" s="259" t="s">
        <v>229</v>
      </c>
      <c r="C23" s="260"/>
      <c r="D23" s="260"/>
      <c r="E23" s="260"/>
      <c r="F23" s="260"/>
      <c r="G23" s="260"/>
      <c r="H23" s="260"/>
      <c r="I23" s="261"/>
      <c r="J23" s="262"/>
      <c r="K23" s="263"/>
      <c r="L23" s="264"/>
      <c r="M23" s="263"/>
    </row>
    <row r="24" spans="1:15" ht="14.1" customHeight="1">
      <c r="A24" s="204"/>
      <c r="B24" s="259" t="s">
        <v>230</v>
      </c>
      <c r="C24" s="260"/>
      <c r="D24" s="260"/>
      <c r="E24" s="260"/>
      <c r="F24" s="260"/>
      <c r="G24" s="260"/>
      <c r="H24" s="260"/>
      <c r="I24" s="261"/>
      <c r="J24" s="262"/>
      <c r="K24" s="263"/>
      <c r="L24" s="264"/>
      <c r="M24" s="263"/>
    </row>
    <row r="25" spans="1:15" ht="14.1" customHeight="1">
      <c r="A25" s="204"/>
      <c r="B25" s="259" t="s">
        <v>231</v>
      </c>
      <c r="C25" s="260"/>
      <c r="D25" s="260"/>
      <c r="E25" s="260"/>
      <c r="F25" s="260"/>
      <c r="G25" s="260"/>
      <c r="H25" s="260"/>
      <c r="I25" s="261"/>
      <c r="J25" s="262"/>
      <c r="K25" s="263"/>
      <c r="L25" s="264"/>
      <c r="M25" s="263"/>
    </row>
    <row r="26" spans="1:15" ht="14.1" customHeight="1">
      <c r="A26" s="204"/>
      <c r="B26" s="259" t="s">
        <v>232</v>
      </c>
      <c r="C26" s="260"/>
      <c r="D26" s="260"/>
      <c r="E26" s="260"/>
      <c r="F26" s="260"/>
      <c r="G26" s="260"/>
      <c r="H26" s="260"/>
      <c r="I26" s="261"/>
      <c r="J26" s="262"/>
      <c r="K26" s="263"/>
      <c r="L26" s="264"/>
      <c r="M26" s="263"/>
    </row>
    <row r="27" spans="1:15" ht="23.25" customHeight="1">
      <c r="A27" s="204"/>
      <c r="B27" s="259" t="s">
        <v>233</v>
      </c>
      <c r="C27" s="260"/>
      <c r="D27" s="260"/>
      <c r="E27" s="260"/>
      <c r="F27" s="260"/>
      <c r="G27" s="260"/>
      <c r="H27" s="260"/>
      <c r="I27" s="261"/>
      <c r="J27" s="262"/>
      <c r="K27" s="263"/>
      <c r="L27" s="264"/>
      <c r="M27" s="263"/>
    </row>
    <row r="28" spans="1:15" ht="14.1" customHeight="1" thickBot="1">
      <c r="A28" s="204"/>
      <c r="B28" s="266"/>
      <c r="C28" s="267"/>
      <c r="D28" s="267"/>
      <c r="E28" s="267"/>
      <c r="F28" s="267"/>
      <c r="G28" s="267"/>
      <c r="H28" s="267"/>
      <c r="I28" s="268"/>
      <c r="J28" s="269"/>
      <c r="M28" s="271" t="s">
        <v>234</v>
      </c>
    </row>
    <row r="29" spans="1:15" s="272" customFormat="1" ht="100.5" customHeight="1" thickBot="1">
      <c r="B29" s="273" t="s">
        <v>235</v>
      </c>
      <c r="C29" s="274" t="s">
        <v>236</v>
      </c>
      <c r="D29" s="275" t="s">
        <v>237</v>
      </c>
      <c r="E29" s="275" t="s">
        <v>238</v>
      </c>
      <c r="F29" s="275" t="s">
        <v>239</v>
      </c>
      <c r="G29" s="276" t="s">
        <v>240</v>
      </c>
      <c r="H29" s="277" t="s">
        <v>241</v>
      </c>
      <c r="I29" s="278"/>
      <c r="J29" s="277" t="s">
        <v>242</v>
      </c>
      <c r="K29" s="278"/>
      <c r="L29" s="277" t="s">
        <v>243</v>
      </c>
      <c r="M29" s="278"/>
      <c r="N29" s="277" t="s">
        <v>244</v>
      </c>
      <c r="O29" s="278"/>
    </row>
    <row r="30" spans="1:15" s="272" customFormat="1" ht="24.75" customHeight="1" thickBot="1">
      <c r="B30" s="279"/>
      <c r="C30" s="280"/>
      <c r="D30" s="280"/>
      <c r="E30" s="280"/>
      <c r="F30" s="280"/>
      <c r="G30" s="281"/>
      <c r="H30" s="282" t="s">
        <v>245</v>
      </c>
      <c r="I30" s="283" t="s">
        <v>246</v>
      </c>
      <c r="J30" s="284" t="s">
        <v>245</v>
      </c>
      <c r="K30" s="285" t="s">
        <v>246</v>
      </c>
      <c r="L30" s="286" t="s">
        <v>245</v>
      </c>
      <c r="M30" s="287" t="s">
        <v>246</v>
      </c>
      <c r="N30" s="286" t="s">
        <v>245</v>
      </c>
      <c r="O30" s="285" t="s">
        <v>246</v>
      </c>
    </row>
    <row r="31" spans="1:15" s="272" customFormat="1" ht="0.75" customHeight="1" thickBot="1">
      <c r="B31" s="288"/>
      <c r="C31" s="289"/>
      <c r="D31" s="289"/>
      <c r="E31" s="289"/>
      <c r="F31" s="289"/>
      <c r="G31" s="290"/>
      <c r="H31" s="291"/>
      <c r="I31" s="292"/>
      <c r="J31" s="293"/>
      <c r="K31" s="292"/>
      <c r="L31" s="293"/>
      <c r="M31" s="292"/>
      <c r="N31" s="293"/>
      <c r="O31" s="292"/>
    </row>
    <row r="32" spans="1:15" s="272" customFormat="1" ht="15.75">
      <c r="B32" s="294">
        <v>2000</v>
      </c>
      <c r="C32" s="295">
        <v>2</v>
      </c>
      <c r="D32" s="295">
        <v>3</v>
      </c>
      <c r="E32" s="295">
        <v>2</v>
      </c>
      <c r="F32" s="295">
        <v>7</v>
      </c>
      <c r="G32" s="296">
        <v>2</v>
      </c>
      <c r="H32" s="297">
        <v>2385</v>
      </c>
      <c r="I32" s="298">
        <v>19.739999999999998</v>
      </c>
      <c r="J32" s="297">
        <v>2845</v>
      </c>
      <c r="K32" s="299">
        <v>24.32</v>
      </c>
      <c r="L32" s="297">
        <v>3367</v>
      </c>
      <c r="M32" s="298">
        <v>29.38</v>
      </c>
      <c r="N32" s="297">
        <v>3539</v>
      </c>
      <c r="O32" s="298">
        <v>31.76</v>
      </c>
    </row>
    <row r="33" spans="1:15" s="272" customFormat="1" ht="15.75">
      <c r="B33" s="300">
        <v>2100</v>
      </c>
      <c r="C33" s="301">
        <v>2</v>
      </c>
      <c r="D33" s="301">
        <v>2</v>
      </c>
      <c r="E33" s="301">
        <v>3</v>
      </c>
      <c r="F33" s="301">
        <v>6</v>
      </c>
      <c r="G33" s="302">
        <v>2</v>
      </c>
      <c r="H33" s="303">
        <v>2432</v>
      </c>
      <c r="I33" s="304">
        <v>20.36</v>
      </c>
      <c r="J33" s="303">
        <v>2910</v>
      </c>
      <c r="K33" s="305">
        <v>25.13</v>
      </c>
      <c r="L33" s="303">
        <v>3458</v>
      </c>
      <c r="M33" s="306">
        <v>30.45</v>
      </c>
      <c r="N33" s="303">
        <v>3640</v>
      </c>
      <c r="O33" s="304">
        <v>32.950000000000003</v>
      </c>
    </row>
    <row r="34" spans="1:15" s="272" customFormat="1" ht="15.75">
      <c r="B34" s="307">
        <f>B33+100</f>
        <v>2200</v>
      </c>
      <c r="C34" s="308">
        <v>2</v>
      </c>
      <c r="D34" s="308">
        <v>2</v>
      </c>
      <c r="E34" s="308">
        <v>3</v>
      </c>
      <c r="F34" s="308">
        <v>6</v>
      </c>
      <c r="G34" s="309">
        <v>2</v>
      </c>
      <c r="H34" s="310">
        <v>2492</v>
      </c>
      <c r="I34" s="311">
        <v>20.93</v>
      </c>
      <c r="J34" s="310">
        <v>2988</v>
      </c>
      <c r="K34" s="312">
        <v>25.89</v>
      </c>
      <c r="L34" s="310">
        <v>3562</v>
      </c>
      <c r="M34" s="311">
        <v>31.46</v>
      </c>
      <c r="N34" s="310">
        <v>3752</v>
      </c>
      <c r="O34" s="311">
        <v>34.08</v>
      </c>
    </row>
    <row r="35" spans="1:15" s="272" customFormat="1" ht="15.75">
      <c r="B35" s="300">
        <f>B34+100</f>
        <v>2300</v>
      </c>
      <c r="C35" s="301">
        <v>2</v>
      </c>
      <c r="D35" s="301">
        <v>3</v>
      </c>
      <c r="E35" s="301">
        <v>3</v>
      </c>
      <c r="F35" s="301">
        <v>8</v>
      </c>
      <c r="G35" s="302">
        <v>2</v>
      </c>
      <c r="H35" s="303">
        <v>2706</v>
      </c>
      <c r="I35" s="304">
        <v>22.53</v>
      </c>
      <c r="J35" s="303">
        <v>3220</v>
      </c>
      <c r="K35" s="305">
        <v>27.7</v>
      </c>
      <c r="L35" s="303">
        <v>3820</v>
      </c>
      <c r="M35" s="306">
        <v>33.520000000000003</v>
      </c>
      <c r="N35" s="303">
        <v>4020</v>
      </c>
      <c r="O35" s="304">
        <v>36.25</v>
      </c>
    </row>
    <row r="36" spans="1:15" ht="15.75">
      <c r="A36" s="313"/>
      <c r="B36" s="307">
        <f>B35+100</f>
        <v>2400</v>
      </c>
      <c r="C36" s="308">
        <v>2</v>
      </c>
      <c r="D36" s="308">
        <v>3</v>
      </c>
      <c r="E36" s="308">
        <v>3</v>
      </c>
      <c r="F36" s="308">
        <v>8</v>
      </c>
      <c r="G36" s="309">
        <v>2</v>
      </c>
      <c r="H36" s="310">
        <v>2766</v>
      </c>
      <c r="I36" s="311">
        <v>23.09</v>
      </c>
      <c r="J36" s="310">
        <v>3298</v>
      </c>
      <c r="K36" s="312">
        <v>28.46</v>
      </c>
      <c r="L36" s="310">
        <v>3926</v>
      </c>
      <c r="M36" s="311">
        <v>34.53</v>
      </c>
      <c r="N36" s="310">
        <v>4132</v>
      </c>
      <c r="O36" s="311">
        <v>37.380000000000003</v>
      </c>
    </row>
    <row r="37" spans="1:15" s="272" customFormat="1" ht="15.75">
      <c r="B37" s="300">
        <v>2500</v>
      </c>
      <c r="C37" s="301">
        <v>2</v>
      </c>
      <c r="D37" s="301">
        <v>3</v>
      </c>
      <c r="E37" s="301">
        <v>3</v>
      </c>
      <c r="F37" s="301">
        <v>8</v>
      </c>
      <c r="G37" s="302">
        <v>2</v>
      </c>
      <c r="H37" s="303">
        <v>2826</v>
      </c>
      <c r="I37" s="304">
        <v>23.66</v>
      </c>
      <c r="J37" s="303">
        <v>3376</v>
      </c>
      <c r="K37" s="305">
        <v>29.21</v>
      </c>
      <c r="L37" s="303">
        <v>4030</v>
      </c>
      <c r="M37" s="306">
        <v>35.54</v>
      </c>
      <c r="N37" s="303">
        <v>4246</v>
      </c>
      <c r="O37" s="304">
        <v>38.51</v>
      </c>
    </row>
    <row r="38" spans="1:15" s="272" customFormat="1" ht="15.75">
      <c r="B38" s="307">
        <f t="shared" ref="B38:B101" si="0">B37+100</f>
        <v>2600</v>
      </c>
      <c r="C38" s="308">
        <v>2</v>
      </c>
      <c r="D38" s="308">
        <v>3</v>
      </c>
      <c r="E38" s="308">
        <v>3</v>
      </c>
      <c r="F38" s="308">
        <v>8</v>
      </c>
      <c r="G38" s="309">
        <v>2</v>
      </c>
      <c r="H38" s="310">
        <v>2886</v>
      </c>
      <c r="I38" s="311">
        <v>24.23</v>
      </c>
      <c r="J38" s="310">
        <v>3454</v>
      </c>
      <c r="K38" s="312">
        <v>29.97</v>
      </c>
      <c r="L38" s="310">
        <v>4134</v>
      </c>
      <c r="M38" s="311">
        <v>36.549999999999997</v>
      </c>
      <c r="N38" s="310">
        <v>4358</v>
      </c>
      <c r="O38" s="311">
        <v>39.64</v>
      </c>
    </row>
    <row r="39" spans="1:15" s="272" customFormat="1" ht="15.75">
      <c r="B39" s="300">
        <f t="shared" si="0"/>
        <v>2700</v>
      </c>
      <c r="C39" s="301">
        <v>2</v>
      </c>
      <c r="D39" s="301">
        <v>2</v>
      </c>
      <c r="E39" s="301">
        <v>4</v>
      </c>
      <c r="F39" s="301">
        <v>7</v>
      </c>
      <c r="G39" s="302">
        <v>2</v>
      </c>
      <c r="H39" s="303">
        <v>2933</v>
      </c>
      <c r="I39" s="304">
        <v>24.85</v>
      </c>
      <c r="J39" s="303">
        <v>3521</v>
      </c>
      <c r="K39" s="305">
        <v>30.76</v>
      </c>
      <c r="L39" s="303">
        <v>4225</v>
      </c>
      <c r="M39" s="306">
        <v>37.619999999999997</v>
      </c>
      <c r="N39" s="303">
        <v>4459</v>
      </c>
      <c r="O39" s="304">
        <v>40.83</v>
      </c>
    </row>
    <row r="40" spans="1:15" s="272" customFormat="1" ht="15.75">
      <c r="B40" s="307">
        <f t="shared" si="0"/>
        <v>2800</v>
      </c>
      <c r="C40" s="308">
        <v>2</v>
      </c>
      <c r="D40" s="308">
        <v>2</v>
      </c>
      <c r="E40" s="308">
        <v>4</v>
      </c>
      <c r="F40" s="308">
        <v>7</v>
      </c>
      <c r="G40" s="309">
        <v>2</v>
      </c>
      <c r="H40" s="310">
        <v>2993</v>
      </c>
      <c r="I40" s="311">
        <v>25.41</v>
      </c>
      <c r="J40" s="310">
        <v>3599</v>
      </c>
      <c r="K40" s="312">
        <v>31.54</v>
      </c>
      <c r="L40" s="310">
        <v>4329</v>
      </c>
      <c r="M40" s="311">
        <v>38.630000000000003</v>
      </c>
      <c r="N40" s="310">
        <v>4571</v>
      </c>
      <c r="O40" s="311">
        <v>41.96</v>
      </c>
    </row>
    <row r="41" spans="1:15" s="272" customFormat="1" ht="16.5" thickBot="1">
      <c r="B41" s="314">
        <f t="shared" si="0"/>
        <v>2900</v>
      </c>
      <c r="C41" s="315">
        <v>2</v>
      </c>
      <c r="D41" s="315">
        <v>3</v>
      </c>
      <c r="E41" s="315">
        <v>4</v>
      </c>
      <c r="F41" s="315">
        <v>9</v>
      </c>
      <c r="G41" s="316">
        <v>2</v>
      </c>
      <c r="H41" s="317">
        <v>3207</v>
      </c>
      <c r="I41" s="318">
        <v>27.02</v>
      </c>
      <c r="J41" s="317">
        <v>3831</v>
      </c>
      <c r="K41" s="319">
        <v>33.35</v>
      </c>
      <c r="L41" s="317">
        <v>4587</v>
      </c>
      <c r="M41" s="320">
        <v>40.69</v>
      </c>
      <c r="N41" s="317">
        <v>4839</v>
      </c>
      <c r="O41" s="318">
        <v>44.14</v>
      </c>
    </row>
    <row r="42" spans="1:15" s="272" customFormat="1" ht="15.75">
      <c r="B42" s="294">
        <f t="shared" si="0"/>
        <v>3000</v>
      </c>
      <c r="C42" s="295">
        <v>2</v>
      </c>
      <c r="D42" s="295">
        <v>3</v>
      </c>
      <c r="E42" s="295">
        <v>4</v>
      </c>
      <c r="F42" s="295">
        <v>9</v>
      </c>
      <c r="G42" s="296">
        <v>2</v>
      </c>
      <c r="H42" s="297">
        <v>3267</v>
      </c>
      <c r="I42" s="298">
        <v>27.58</v>
      </c>
      <c r="J42" s="297">
        <v>3909</v>
      </c>
      <c r="K42" s="299">
        <v>34.11</v>
      </c>
      <c r="L42" s="297">
        <v>4693</v>
      </c>
      <c r="M42" s="298">
        <v>41.7</v>
      </c>
      <c r="N42" s="297">
        <v>4951</v>
      </c>
      <c r="O42" s="298">
        <v>45.27</v>
      </c>
    </row>
    <row r="43" spans="1:15" s="272" customFormat="1" ht="15.75">
      <c r="B43" s="300">
        <f t="shared" si="0"/>
        <v>3100</v>
      </c>
      <c r="C43" s="301">
        <v>2</v>
      </c>
      <c r="D43" s="301">
        <v>3</v>
      </c>
      <c r="E43" s="301">
        <v>4</v>
      </c>
      <c r="F43" s="301">
        <v>9</v>
      </c>
      <c r="G43" s="302">
        <v>2</v>
      </c>
      <c r="H43" s="303">
        <v>3327</v>
      </c>
      <c r="I43" s="304">
        <v>28.15</v>
      </c>
      <c r="J43" s="303">
        <v>3987</v>
      </c>
      <c r="K43" s="305">
        <v>34.869999999999997</v>
      </c>
      <c r="L43" s="303">
        <v>4797</v>
      </c>
      <c r="M43" s="306">
        <v>42.71</v>
      </c>
      <c r="N43" s="303">
        <v>5065</v>
      </c>
      <c r="O43" s="304">
        <v>46.4</v>
      </c>
    </row>
    <row r="44" spans="1:15" s="272" customFormat="1" ht="15.75">
      <c r="B44" s="307">
        <f t="shared" si="0"/>
        <v>3200</v>
      </c>
      <c r="C44" s="308">
        <v>2</v>
      </c>
      <c r="D44" s="308">
        <v>3</v>
      </c>
      <c r="E44" s="308">
        <v>4</v>
      </c>
      <c r="F44" s="308">
        <v>9</v>
      </c>
      <c r="G44" s="309">
        <v>2</v>
      </c>
      <c r="H44" s="310">
        <v>3387</v>
      </c>
      <c r="I44" s="311">
        <v>28.71</v>
      </c>
      <c r="J44" s="310">
        <v>4065</v>
      </c>
      <c r="K44" s="312">
        <v>35.619999999999997</v>
      </c>
      <c r="L44" s="310">
        <v>4901</v>
      </c>
      <c r="M44" s="311">
        <v>43.72</v>
      </c>
      <c r="N44" s="310">
        <v>5177</v>
      </c>
      <c r="O44" s="311">
        <v>47.53</v>
      </c>
    </row>
    <row r="45" spans="1:15" s="272" customFormat="1" ht="15.75">
      <c r="B45" s="300">
        <f t="shared" si="0"/>
        <v>3300</v>
      </c>
      <c r="C45" s="301">
        <v>2</v>
      </c>
      <c r="D45" s="301">
        <v>2</v>
      </c>
      <c r="E45" s="301">
        <v>5</v>
      </c>
      <c r="F45" s="301">
        <v>8</v>
      </c>
      <c r="G45" s="302">
        <v>2</v>
      </c>
      <c r="H45" s="303">
        <v>3434</v>
      </c>
      <c r="I45" s="304">
        <v>29.33</v>
      </c>
      <c r="J45" s="303">
        <v>4130</v>
      </c>
      <c r="K45" s="305">
        <v>36.44</v>
      </c>
      <c r="L45" s="303">
        <v>4992</v>
      </c>
      <c r="M45" s="306">
        <v>44.79</v>
      </c>
      <c r="N45" s="303">
        <v>5278</v>
      </c>
      <c r="O45" s="304">
        <v>48.71</v>
      </c>
    </row>
    <row r="46" spans="1:15" s="272" customFormat="1" ht="15.75">
      <c r="B46" s="307">
        <f t="shared" si="0"/>
        <v>3400</v>
      </c>
      <c r="C46" s="308">
        <v>2</v>
      </c>
      <c r="D46" s="308">
        <v>2</v>
      </c>
      <c r="E46" s="308">
        <v>5</v>
      </c>
      <c r="F46" s="308">
        <v>8</v>
      </c>
      <c r="G46" s="309">
        <v>2</v>
      </c>
      <c r="H46" s="310">
        <v>3494</v>
      </c>
      <c r="I46" s="311">
        <v>29.9</v>
      </c>
      <c r="J46" s="310">
        <v>4208</v>
      </c>
      <c r="K46" s="312">
        <v>37.200000000000003</v>
      </c>
      <c r="L46" s="310">
        <v>5096</v>
      </c>
      <c r="M46" s="311">
        <v>45.8</v>
      </c>
      <c r="N46" s="310">
        <v>5390</v>
      </c>
      <c r="O46" s="311">
        <v>49.84</v>
      </c>
    </row>
    <row r="47" spans="1:15" s="272" customFormat="1" ht="15.75">
      <c r="B47" s="300">
        <f t="shared" si="0"/>
        <v>3500</v>
      </c>
      <c r="C47" s="301">
        <v>2</v>
      </c>
      <c r="D47" s="301">
        <v>3</v>
      </c>
      <c r="E47" s="301">
        <v>5</v>
      </c>
      <c r="F47" s="301">
        <v>10</v>
      </c>
      <c r="G47" s="302">
        <v>2</v>
      </c>
      <c r="H47" s="303">
        <v>3708</v>
      </c>
      <c r="I47" s="304">
        <v>31.51</v>
      </c>
      <c r="J47" s="303">
        <v>4440</v>
      </c>
      <c r="K47" s="305">
        <v>39</v>
      </c>
      <c r="L47" s="303">
        <v>5354</v>
      </c>
      <c r="M47" s="306">
        <v>47.86</v>
      </c>
      <c r="N47" s="303">
        <v>5658</v>
      </c>
      <c r="O47" s="304">
        <v>52.02</v>
      </c>
    </row>
    <row r="48" spans="1:15" s="272" customFormat="1" ht="15.75">
      <c r="B48" s="307">
        <f t="shared" si="0"/>
        <v>3600</v>
      </c>
      <c r="C48" s="308">
        <v>2</v>
      </c>
      <c r="D48" s="308">
        <v>3</v>
      </c>
      <c r="E48" s="308">
        <v>5</v>
      </c>
      <c r="F48" s="308">
        <v>10</v>
      </c>
      <c r="G48" s="309">
        <v>2</v>
      </c>
      <c r="H48" s="310">
        <v>3768</v>
      </c>
      <c r="I48" s="311">
        <v>32.07</v>
      </c>
      <c r="J48" s="310">
        <v>4520</v>
      </c>
      <c r="K48" s="312">
        <v>39.76</v>
      </c>
      <c r="L48" s="310">
        <v>5460</v>
      </c>
      <c r="M48" s="311">
        <v>48.87</v>
      </c>
      <c r="N48" s="310">
        <v>5770</v>
      </c>
      <c r="O48" s="311">
        <v>53.15</v>
      </c>
    </row>
    <row r="49" spans="2:15" s="272" customFormat="1" ht="15.75">
      <c r="B49" s="300">
        <f t="shared" si="0"/>
        <v>3700</v>
      </c>
      <c r="C49" s="301">
        <v>2</v>
      </c>
      <c r="D49" s="301">
        <v>3</v>
      </c>
      <c r="E49" s="301">
        <v>5</v>
      </c>
      <c r="F49" s="301">
        <v>10</v>
      </c>
      <c r="G49" s="302">
        <v>2</v>
      </c>
      <c r="H49" s="303">
        <v>3828</v>
      </c>
      <c r="I49" s="304">
        <v>32.630000000000003</v>
      </c>
      <c r="J49" s="303">
        <v>4598</v>
      </c>
      <c r="K49" s="305">
        <v>40.520000000000003</v>
      </c>
      <c r="L49" s="303">
        <v>5564</v>
      </c>
      <c r="M49" s="306">
        <v>49.88</v>
      </c>
      <c r="N49" s="303">
        <v>5884</v>
      </c>
      <c r="O49" s="304">
        <v>54.28</v>
      </c>
    </row>
    <row r="50" spans="2:15" s="272" customFormat="1" ht="15.75">
      <c r="B50" s="307">
        <f t="shared" si="0"/>
        <v>3800</v>
      </c>
      <c r="C50" s="308">
        <v>2</v>
      </c>
      <c r="D50" s="308">
        <v>3</v>
      </c>
      <c r="E50" s="308">
        <v>5</v>
      </c>
      <c r="F50" s="308">
        <v>10</v>
      </c>
      <c r="G50" s="309">
        <v>2</v>
      </c>
      <c r="H50" s="310">
        <v>3888</v>
      </c>
      <c r="I50" s="311">
        <v>33.200000000000003</v>
      </c>
      <c r="J50" s="310">
        <v>4676</v>
      </c>
      <c r="K50" s="312">
        <v>41.28</v>
      </c>
      <c r="L50" s="310">
        <v>5668</v>
      </c>
      <c r="M50" s="311">
        <v>50.89</v>
      </c>
      <c r="N50" s="310">
        <v>5996</v>
      </c>
      <c r="O50" s="311">
        <v>55.41</v>
      </c>
    </row>
    <row r="51" spans="2:15" s="272" customFormat="1" ht="16.5" thickBot="1">
      <c r="B51" s="314">
        <f t="shared" si="0"/>
        <v>3900</v>
      </c>
      <c r="C51" s="315">
        <v>2</v>
      </c>
      <c r="D51" s="315">
        <v>2</v>
      </c>
      <c r="E51" s="315">
        <v>6</v>
      </c>
      <c r="F51" s="315">
        <v>9</v>
      </c>
      <c r="G51" s="316">
        <v>2</v>
      </c>
      <c r="H51" s="317">
        <v>3935</v>
      </c>
      <c r="I51" s="318">
        <v>33.82</v>
      </c>
      <c r="J51" s="317">
        <v>4741</v>
      </c>
      <c r="K51" s="319">
        <v>42.09</v>
      </c>
      <c r="L51" s="317">
        <v>5759</v>
      </c>
      <c r="M51" s="320">
        <v>51.96</v>
      </c>
      <c r="N51" s="317">
        <v>6095</v>
      </c>
      <c r="O51" s="318">
        <v>56.6</v>
      </c>
    </row>
    <row r="52" spans="2:15" s="272" customFormat="1" ht="15.75">
      <c r="B52" s="294">
        <f t="shared" si="0"/>
        <v>4000</v>
      </c>
      <c r="C52" s="295">
        <v>2</v>
      </c>
      <c r="D52" s="295">
        <v>2</v>
      </c>
      <c r="E52" s="295">
        <v>6</v>
      </c>
      <c r="F52" s="295">
        <v>9</v>
      </c>
      <c r="G52" s="296">
        <v>2</v>
      </c>
      <c r="H52" s="297">
        <v>3995</v>
      </c>
      <c r="I52" s="298">
        <v>34.380000000000003</v>
      </c>
      <c r="J52" s="297">
        <v>4819</v>
      </c>
      <c r="K52" s="299">
        <v>42.85</v>
      </c>
      <c r="L52" s="297">
        <v>5863</v>
      </c>
      <c r="M52" s="298">
        <v>52.97</v>
      </c>
      <c r="N52" s="297">
        <v>6209</v>
      </c>
      <c r="O52" s="298">
        <v>57.73</v>
      </c>
    </row>
    <row r="53" spans="2:15" s="272" customFormat="1" ht="15.75">
      <c r="B53" s="300">
        <f t="shared" si="0"/>
        <v>4100</v>
      </c>
      <c r="C53" s="301">
        <v>2</v>
      </c>
      <c r="D53" s="301">
        <v>3</v>
      </c>
      <c r="E53" s="301">
        <v>6</v>
      </c>
      <c r="F53" s="301">
        <v>11</v>
      </c>
      <c r="G53" s="302">
        <v>2</v>
      </c>
      <c r="H53" s="303">
        <v>4209</v>
      </c>
      <c r="I53" s="304">
        <v>35.99</v>
      </c>
      <c r="J53" s="303">
        <v>5051</v>
      </c>
      <c r="K53" s="305">
        <v>44.65</v>
      </c>
      <c r="L53" s="303">
        <v>6121</v>
      </c>
      <c r="M53" s="306">
        <v>55.03</v>
      </c>
      <c r="N53" s="303">
        <v>6475</v>
      </c>
      <c r="O53" s="304">
        <v>59.91</v>
      </c>
    </row>
    <row r="54" spans="2:15" s="272" customFormat="1" ht="15.75">
      <c r="B54" s="307">
        <f t="shared" si="0"/>
        <v>4200</v>
      </c>
      <c r="C54" s="308">
        <v>2</v>
      </c>
      <c r="D54" s="308">
        <v>5</v>
      </c>
      <c r="E54" s="308">
        <v>6</v>
      </c>
      <c r="F54" s="308">
        <v>13</v>
      </c>
      <c r="G54" s="309">
        <v>2</v>
      </c>
      <c r="H54" s="310">
        <v>4515</v>
      </c>
      <c r="I54" s="311">
        <v>38.44</v>
      </c>
      <c r="J54" s="310">
        <v>5375</v>
      </c>
      <c r="K54" s="312">
        <v>47.3</v>
      </c>
      <c r="L54" s="310">
        <v>6473</v>
      </c>
      <c r="M54" s="311">
        <v>57.93</v>
      </c>
      <c r="N54" s="310">
        <v>6835</v>
      </c>
      <c r="O54" s="311">
        <v>62.93</v>
      </c>
    </row>
    <row r="55" spans="2:15" s="272" customFormat="1" ht="15.75">
      <c r="B55" s="300">
        <f t="shared" si="0"/>
        <v>4300</v>
      </c>
      <c r="C55" s="301">
        <v>2</v>
      </c>
      <c r="D55" s="301">
        <v>5</v>
      </c>
      <c r="E55" s="301">
        <v>6</v>
      </c>
      <c r="F55" s="301">
        <v>13</v>
      </c>
      <c r="G55" s="302">
        <v>2</v>
      </c>
      <c r="H55" s="303">
        <v>4575</v>
      </c>
      <c r="I55" s="304">
        <v>39</v>
      </c>
      <c r="J55" s="303">
        <v>5453</v>
      </c>
      <c r="K55" s="305">
        <v>48.06</v>
      </c>
      <c r="L55" s="303">
        <v>6577</v>
      </c>
      <c r="M55" s="306">
        <v>58.94</v>
      </c>
      <c r="N55" s="303">
        <v>6947</v>
      </c>
      <c r="O55" s="304">
        <v>64.06</v>
      </c>
    </row>
    <row r="56" spans="2:15" s="272" customFormat="1" ht="15.75">
      <c r="B56" s="307">
        <f t="shared" si="0"/>
        <v>4400</v>
      </c>
      <c r="C56" s="308">
        <v>2</v>
      </c>
      <c r="D56" s="308">
        <v>5</v>
      </c>
      <c r="E56" s="308">
        <v>6</v>
      </c>
      <c r="F56" s="308">
        <v>13</v>
      </c>
      <c r="G56" s="309">
        <v>2</v>
      </c>
      <c r="H56" s="310">
        <v>4635</v>
      </c>
      <c r="I56" s="311">
        <v>39.57</v>
      </c>
      <c r="J56" s="310">
        <v>5531</v>
      </c>
      <c r="K56" s="312">
        <v>48.82</v>
      </c>
      <c r="L56" s="310">
        <v>6681</v>
      </c>
      <c r="M56" s="311">
        <v>59.95</v>
      </c>
      <c r="N56" s="310">
        <v>7061</v>
      </c>
      <c r="O56" s="311">
        <v>65.19</v>
      </c>
    </row>
    <row r="57" spans="2:15" ht="15.75">
      <c r="B57" s="300">
        <f t="shared" si="0"/>
        <v>4500</v>
      </c>
      <c r="C57" s="301">
        <v>2</v>
      </c>
      <c r="D57" s="301">
        <v>4</v>
      </c>
      <c r="E57" s="301">
        <v>7</v>
      </c>
      <c r="F57" s="301">
        <v>12</v>
      </c>
      <c r="G57" s="302">
        <v>2</v>
      </c>
      <c r="H57" s="303">
        <v>4682</v>
      </c>
      <c r="I57" s="304">
        <v>40.19</v>
      </c>
      <c r="J57" s="303">
        <v>5598</v>
      </c>
      <c r="K57" s="305">
        <v>49.63</v>
      </c>
      <c r="L57" s="303">
        <v>6772</v>
      </c>
      <c r="M57" s="306">
        <v>61.02</v>
      </c>
      <c r="N57" s="303">
        <v>7160</v>
      </c>
      <c r="O57" s="304">
        <v>66.37</v>
      </c>
    </row>
    <row r="58" spans="2:15" ht="15.75">
      <c r="B58" s="307">
        <f t="shared" si="0"/>
        <v>4600</v>
      </c>
      <c r="C58" s="308">
        <v>2</v>
      </c>
      <c r="D58" s="308">
        <v>4</v>
      </c>
      <c r="E58" s="308">
        <v>7</v>
      </c>
      <c r="F58" s="308">
        <v>12</v>
      </c>
      <c r="G58" s="309">
        <v>2</v>
      </c>
      <c r="H58" s="310">
        <v>4742</v>
      </c>
      <c r="I58" s="311">
        <v>40.76</v>
      </c>
      <c r="J58" s="310">
        <v>5676</v>
      </c>
      <c r="K58" s="312">
        <v>50.39</v>
      </c>
      <c r="L58" s="310">
        <v>6876</v>
      </c>
      <c r="M58" s="311">
        <v>62.03</v>
      </c>
      <c r="N58" s="310">
        <v>7274</v>
      </c>
      <c r="O58" s="311">
        <v>67.5</v>
      </c>
    </row>
    <row r="59" spans="2:15" ht="15.75">
      <c r="B59" s="300">
        <f t="shared" si="0"/>
        <v>4700</v>
      </c>
      <c r="C59" s="301">
        <v>2</v>
      </c>
      <c r="D59" s="301">
        <v>5</v>
      </c>
      <c r="E59" s="301">
        <v>7</v>
      </c>
      <c r="F59" s="301">
        <v>14</v>
      </c>
      <c r="G59" s="302">
        <v>2</v>
      </c>
      <c r="H59" s="303">
        <v>4956</v>
      </c>
      <c r="I59" s="304">
        <v>42.37</v>
      </c>
      <c r="J59" s="303">
        <v>5908</v>
      </c>
      <c r="K59" s="305">
        <v>52.2</v>
      </c>
      <c r="L59" s="303">
        <v>7134</v>
      </c>
      <c r="M59" s="306">
        <v>64.09</v>
      </c>
      <c r="N59" s="303">
        <v>7540</v>
      </c>
      <c r="O59" s="304">
        <v>69.680000000000007</v>
      </c>
    </row>
    <row r="60" spans="2:15" ht="15.75">
      <c r="B60" s="307">
        <f t="shared" si="0"/>
        <v>4800</v>
      </c>
      <c r="C60" s="308">
        <v>2</v>
      </c>
      <c r="D60" s="308">
        <v>5</v>
      </c>
      <c r="E60" s="308">
        <v>7</v>
      </c>
      <c r="F60" s="308">
        <v>14</v>
      </c>
      <c r="G60" s="309">
        <v>2</v>
      </c>
      <c r="H60" s="310">
        <v>5016</v>
      </c>
      <c r="I60" s="311">
        <v>42.93</v>
      </c>
      <c r="J60" s="310">
        <v>5986</v>
      </c>
      <c r="K60" s="312">
        <v>52.96</v>
      </c>
      <c r="L60" s="310">
        <v>7240</v>
      </c>
      <c r="M60" s="311">
        <v>65.099999999999994</v>
      </c>
      <c r="N60" s="310">
        <v>7654</v>
      </c>
      <c r="O60" s="311">
        <v>70.81</v>
      </c>
    </row>
    <row r="61" spans="2:15" ht="16.5" thickBot="1">
      <c r="B61" s="314">
        <f t="shared" si="0"/>
        <v>4900</v>
      </c>
      <c r="C61" s="315">
        <v>2</v>
      </c>
      <c r="D61" s="315">
        <v>5</v>
      </c>
      <c r="E61" s="315">
        <v>7</v>
      </c>
      <c r="F61" s="315">
        <v>14</v>
      </c>
      <c r="G61" s="316">
        <v>2</v>
      </c>
      <c r="H61" s="317">
        <v>5076</v>
      </c>
      <c r="I61" s="318">
        <v>43.49</v>
      </c>
      <c r="J61" s="317">
        <v>6064</v>
      </c>
      <c r="K61" s="319">
        <v>53.71</v>
      </c>
      <c r="L61" s="317">
        <v>7344</v>
      </c>
      <c r="M61" s="320">
        <v>66.11</v>
      </c>
      <c r="N61" s="317">
        <v>7766</v>
      </c>
      <c r="O61" s="318">
        <v>71.94</v>
      </c>
    </row>
    <row r="62" spans="2:15" ht="15.75">
      <c r="B62" s="294">
        <f t="shared" si="0"/>
        <v>5000</v>
      </c>
      <c r="C62" s="295">
        <v>2</v>
      </c>
      <c r="D62" s="295">
        <v>5</v>
      </c>
      <c r="E62" s="295">
        <v>7</v>
      </c>
      <c r="F62" s="295">
        <v>14</v>
      </c>
      <c r="G62" s="296">
        <v>2</v>
      </c>
      <c r="H62" s="297">
        <v>5136</v>
      </c>
      <c r="I62" s="298">
        <v>44.06</v>
      </c>
      <c r="J62" s="297">
        <v>6142</v>
      </c>
      <c r="K62" s="299">
        <v>54.47</v>
      </c>
      <c r="L62" s="297">
        <v>7448</v>
      </c>
      <c r="M62" s="298">
        <v>67.12</v>
      </c>
      <c r="N62" s="297">
        <v>7880</v>
      </c>
      <c r="O62" s="298">
        <v>73.069999999999993</v>
      </c>
    </row>
    <row r="63" spans="2:15" ht="15.75">
      <c r="B63" s="300">
        <f t="shared" si="0"/>
        <v>5100</v>
      </c>
      <c r="C63" s="301">
        <v>2</v>
      </c>
      <c r="D63" s="301">
        <v>4</v>
      </c>
      <c r="E63" s="301">
        <v>8</v>
      </c>
      <c r="F63" s="301">
        <v>13</v>
      </c>
      <c r="G63" s="302">
        <v>2</v>
      </c>
      <c r="H63" s="303">
        <v>5183</v>
      </c>
      <c r="I63" s="304">
        <v>44.68</v>
      </c>
      <c r="J63" s="303">
        <v>6207</v>
      </c>
      <c r="K63" s="305">
        <v>55.28</v>
      </c>
      <c r="L63" s="303">
        <v>7539</v>
      </c>
      <c r="M63" s="306">
        <v>68.19</v>
      </c>
      <c r="N63" s="303">
        <v>7979</v>
      </c>
      <c r="O63" s="304">
        <v>74.260000000000005</v>
      </c>
    </row>
    <row r="64" spans="2:15" ht="15.75">
      <c r="B64" s="307">
        <f t="shared" si="0"/>
        <v>5200</v>
      </c>
      <c r="C64" s="308">
        <v>2</v>
      </c>
      <c r="D64" s="308">
        <v>4</v>
      </c>
      <c r="E64" s="308">
        <v>8</v>
      </c>
      <c r="F64" s="308">
        <v>13</v>
      </c>
      <c r="G64" s="309">
        <v>2</v>
      </c>
      <c r="H64" s="310">
        <v>5243</v>
      </c>
      <c r="I64" s="311">
        <v>45.24</v>
      </c>
      <c r="J64" s="310">
        <v>6285</v>
      </c>
      <c r="K64" s="312">
        <v>56.04</v>
      </c>
      <c r="L64" s="310">
        <v>7643</v>
      </c>
      <c r="M64" s="311">
        <v>69.2</v>
      </c>
      <c r="N64" s="310">
        <v>8093</v>
      </c>
      <c r="O64" s="311">
        <v>75.39</v>
      </c>
    </row>
    <row r="65" spans="2:15" ht="15.75">
      <c r="B65" s="300">
        <f t="shared" si="0"/>
        <v>5300</v>
      </c>
      <c r="C65" s="301">
        <v>2</v>
      </c>
      <c r="D65" s="301">
        <v>5</v>
      </c>
      <c r="E65" s="301">
        <v>8</v>
      </c>
      <c r="F65" s="301">
        <v>15</v>
      </c>
      <c r="G65" s="302">
        <v>2</v>
      </c>
      <c r="H65" s="303">
        <v>5457</v>
      </c>
      <c r="I65" s="304">
        <v>46.85</v>
      </c>
      <c r="J65" s="303">
        <v>6519</v>
      </c>
      <c r="K65" s="305">
        <v>57.85</v>
      </c>
      <c r="L65" s="303">
        <v>7901</v>
      </c>
      <c r="M65" s="306">
        <v>71.260000000000005</v>
      </c>
      <c r="N65" s="303">
        <v>8359</v>
      </c>
      <c r="O65" s="304">
        <v>77.56</v>
      </c>
    </row>
    <row r="66" spans="2:15" ht="15.75">
      <c r="B66" s="307">
        <f t="shared" si="0"/>
        <v>5400</v>
      </c>
      <c r="C66" s="308">
        <v>2</v>
      </c>
      <c r="D66" s="308">
        <v>5</v>
      </c>
      <c r="E66" s="308">
        <v>8</v>
      </c>
      <c r="F66" s="308">
        <v>15</v>
      </c>
      <c r="G66" s="309">
        <v>2</v>
      </c>
      <c r="H66" s="310">
        <v>5517</v>
      </c>
      <c r="I66" s="311">
        <v>47.41</v>
      </c>
      <c r="J66" s="310">
        <v>6597</v>
      </c>
      <c r="K66" s="312">
        <v>58.61</v>
      </c>
      <c r="L66" s="310">
        <v>8007</v>
      </c>
      <c r="M66" s="311">
        <v>72.27</v>
      </c>
      <c r="N66" s="310">
        <v>8473</v>
      </c>
      <c r="O66" s="311">
        <v>78.69</v>
      </c>
    </row>
    <row r="67" spans="2:15" ht="15.75">
      <c r="B67" s="300">
        <f t="shared" si="0"/>
        <v>5500</v>
      </c>
      <c r="C67" s="301">
        <v>2</v>
      </c>
      <c r="D67" s="301">
        <v>5</v>
      </c>
      <c r="E67" s="301">
        <v>8</v>
      </c>
      <c r="F67" s="301">
        <v>15</v>
      </c>
      <c r="G67" s="302">
        <v>2</v>
      </c>
      <c r="H67" s="303">
        <v>5577</v>
      </c>
      <c r="I67" s="304">
        <v>47.98</v>
      </c>
      <c r="J67" s="303">
        <v>6675</v>
      </c>
      <c r="K67" s="305">
        <v>59.36</v>
      </c>
      <c r="L67" s="303">
        <v>8111</v>
      </c>
      <c r="M67" s="306">
        <v>73.28</v>
      </c>
      <c r="N67" s="303">
        <v>8585</v>
      </c>
      <c r="O67" s="304">
        <v>79.819999999999993</v>
      </c>
    </row>
    <row r="68" spans="2:15" ht="15.75">
      <c r="B68" s="307">
        <f t="shared" si="0"/>
        <v>5600</v>
      </c>
      <c r="C68" s="308">
        <v>2</v>
      </c>
      <c r="D68" s="308">
        <v>5</v>
      </c>
      <c r="E68" s="308">
        <v>8</v>
      </c>
      <c r="F68" s="308">
        <v>15</v>
      </c>
      <c r="G68" s="309">
        <v>2</v>
      </c>
      <c r="H68" s="310">
        <v>5637</v>
      </c>
      <c r="I68" s="311">
        <v>48.54</v>
      </c>
      <c r="J68" s="310">
        <v>6753</v>
      </c>
      <c r="K68" s="312">
        <v>60.12</v>
      </c>
      <c r="L68" s="310">
        <v>8215</v>
      </c>
      <c r="M68" s="311">
        <v>74.290000000000006</v>
      </c>
      <c r="N68" s="310">
        <v>8699</v>
      </c>
      <c r="O68" s="311">
        <v>80.95</v>
      </c>
    </row>
    <row r="69" spans="2:15" ht="15.75">
      <c r="B69" s="300">
        <f t="shared" si="0"/>
        <v>5700</v>
      </c>
      <c r="C69" s="301">
        <v>2</v>
      </c>
      <c r="D69" s="301">
        <v>4</v>
      </c>
      <c r="E69" s="301">
        <v>9</v>
      </c>
      <c r="F69" s="301">
        <v>14</v>
      </c>
      <c r="G69" s="302">
        <v>2</v>
      </c>
      <c r="H69" s="303">
        <v>5684</v>
      </c>
      <c r="I69" s="304">
        <v>49.16</v>
      </c>
      <c r="J69" s="303">
        <v>6818</v>
      </c>
      <c r="K69" s="305">
        <v>60.94</v>
      </c>
      <c r="L69" s="303">
        <v>8306</v>
      </c>
      <c r="M69" s="306">
        <v>75.36</v>
      </c>
      <c r="N69" s="303">
        <v>8798</v>
      </c>
      <c r="O69" s="304">
        <v>82.14</v>
      </c>
    </row>
    <row r="70" spans="2:15" ht="15.75">
      <c r="B70" s="307">
        <f t="shared" si="0"/>
        <v>5800</v>
      </c>
      <c r="C70" s="308">
        <v>2</v>
      </c>
      <c r="D70" s="308">
        <v>4</v>
      </c>
      <c r="E70" s="308">
        <v>9</v>
      </c>
      <c r="F70" s="308">
        <v>14</v>
      </c>
      <c r="G70" s="309">
        <v>2</v>
      </c>
      <c r="H70" s="310">
        <v>5744</v>
      </c>
      <c r="I70" s="311">
        <v>49.73</v>
      </c>
      <c r="J70" s="310">
        <v>6896</v>
      </c>
      <c r="K70" s="312">
        <v>61.69</v>
      </c>
      <c r="L70" s="310">
        <v>8410</v>
      </c>
      <c r="M70" s="311">
        <v>76.37</v>
      </c>
      <c r="N70" s="310">
        <v>8912</v>
      </c>
      <c r="O70" s="311">
        <v>83.27</v>
      </c>
    </row>
    <row r="71" spans="2:15" ht="16.5" thickBot="1">
      <c r="B71" s="314">
        <f t="shared" si="0"/>
        <v>5900</v>
      </c>
      <c r="C71" s="315">
        <v>2</v>
      </c>
      <c r="D71" s="315">
        <v>5</v>
      </c>
      <c r="E71" s="315">
        <v>9</v>
      </c>
      <c r="F71" s="315">
        <v>16</v>
      </c>
      <c r="G71" s="316">
        <v>2</v>
      </c>
      <c r="H71" s="317">
        <v>5958</v>
      </c>
      <c r="I71" s="318">
        <v>51.34</v>
      </c>
      <c r="J71" s="317">
        <v>7128</v>
      </c>
      <c r="K71" s="319">
        <v>63.5</v>
      </c>
      <c r="L71" s="317">
        <v>8668</v>
      </c>
      <c r="M71" s="320">
        <v>78.430000000000007</v>
      </c>
      <c r="N71" s="317">
        <v>9178</v>
      </c>
      <c r="O71" s="318">
        <v>85.45</v>
      </c>
    </row>
    <row r="72" spans="2:15" ht="15.75">
      <c r="B72" s="294">
        <f t="shared" si="0"/>
        <v>6000</v>
      </c>
      <c r="C72" s="295">
        <v>2</v>
      </c>
      <c r="D72" s="295">
        <v>5</v>
      </c>
      <c r="E72" s="295">
        <v>9</v>
      </c>
      <c r="F72" s="295">
        <v>16</v>
      </c>
      <c r="G72" s="296">
        <v>2</v>
      </c>
      <c r="H72" s="297">
        <v>6018</v>
      </c>
      <c r="I72" s="298">
        <v>51.9</v>
      </c>
      <c r="J72" s="297">
        <v>7206</v>
      </c>
      <c r="K72" s="299">
        <v>64.260000000000005</v>
      </c>
      <c r="L72" s="297">
        <v>8774</v>
      </c>
      <c r="M72" s="298">
        <v>79.44</v>
      </c>
      <c r="N72" s="297">
        <v>9292</v>
      </c>
      <c r="O72" s="298">
        <v>86.58</v>
      </c>
    </row>
    <row r="73" spans="2:15" ht="15.75">
      <c r="B73" s="300">
        <f t="shared" si="0"/>
        <v>6100</v>
      </c>
      <c r="C73" s="301">
        <v>2</v>
      </c>
      <c r="D73" s="301">
        <v>5</v>
      </c>
      <c r="E73" s="301">
        <v>9</v>
      </c>
      <c r="F73" s="301">
        <v>16</v>
      </c>
      <c r="G73" s="302">
        <v>2</v>
      </c>
      <c r="H73" s="303">
        <v>6078</v>
      </c>
      <c r="I73" s="304">
        <v>52.46</v>
      </c>
      <c r="J73" s="303">
        <v>7284</v>
      </c>
      <c r="K73" s="305">
        <v>65.02</v>
      </c>
      <c r="L73" s="303">
        <v>8878</v>
      </c>
      <c r="M73" s="306">
        <v>80.45</v>
      </c>
      <c r="N73" s="303">
        <v>9404</v>
      </c>
      <c r="O73" s="304">
        <v>87.71</v>
      </c>
    </row>
    <row r="74" spans="2:15" ht="15.75">
      <c r="B74" s="307">
        <f t="shared" si="0"/>
        <v>6200</v>
      </c>
      <c r="C74" s="308">
        <v>2</v>
      </c>
      <c r="D74" s="308">
        <v>5</v>
      </c>
      <c r="E74" s="308">
        <v>9</v>
      </c>
      <c r="F74" s="308">
        <v>16</v>
      </c>
      <c r="G74" s="309">
        <v>2</v>
      </c>
      <c r="H74" s="310">
        <v>6138</v>
      </c>
      <c r="I74" s="311">
        <v>53.03</v>
      </c>
      <c r="J74" s="310">
        <v>7364</v>
      </c>
      <c r="K74" s="312">
        <v>65.77</v>
      </c>
      <c r="L74" s="310">
        <v>8982</v>
      </c>
      <c r="M74" s="311">
        <v>81.459999999999994</v>
      </c>
      <c r="N74" s="310">
        <v>9518</v>
      </c>
      <c r="O74" s="311">
        <v>88.84</v>
      </c>
    </row>
    <row r="75" spans="2:15" ht="15.75">
      <c r="B75" s="300">
        <f t="shared" si="0"/>
        <v>6300</v>
      </c>
      <c r="C75" s="301">
        <v>2</v>
      </c>
      <c r="D75" s="301">
        <v>4</v>
      </c>
      <c r="E75" s="301">
        <v>10</v>
      </c>
      <c r="F75" s="301">
        <v>15</v>
      </c>
      <c r="G75" s="302">
        <v>2</v>
      </c>
      <c r="H75" s="303">
        <v>6185</v>
      </c>
      <c r="I75" s="304">
        <v>53.65</v>
      </c>
      <c r="J75" s="303">
        <v>7429</v>
      </c>
      <c r="K75" s="305">
        <v>66.59</v>
      </c>
      <c r="L75" s="303">
        <v>9073</v>
      </c>
      <c r="M75" s="306">
        <v>82.53</v>
      </c>
      <c r="N75" s="303">
        <v>9617</v>
      </c>
      <c r="O75" s="304">
        <v>90.02</v>
      </c>
    </row>
    <row r="76" spans="2:15" ht="15.75">
      <c r="B76" s="307">
        <f t="shared" si="0"/>
        <v>6400</v>
      </c>
      <c r="C76" s="308">
        <v>2</v>
      </c>
      <c r="D76" s="308">
        <v>4</v>
      </c>
      <c r="E76" s="308">
        <v>10</v>
      </c>
      <c r="F76" s="308">
        <v>15</v>
      </c>
      <c r="G76" s="309">
        <v>2</v>
      </c>
      <c r="H76" s="310">
        <v>6245</v>
      </c>
      <c r="I76" s="311">
        <v>54.21</v>
      </c>
      <c r="J76" s="310">
        <v>7507</v>
      </c>
      <c r="K76" s="312">
        <v>67.349999999999994</v>
      </c>
      <c r="L76" s="310">
        <v>9177</v>
      </c>
      <c r="M76" s="311">
        <v>83.54</v>
      </c>
      <c r="N76" s="310">
        <v>9731</v>
      </c>
      <c r="O76" s="311">
        <v>91.15</v>
      </c>
    </row>
    <row r="77" spans="2:15" ht="15.75">
      <c r="B77" s="300">
        <f t="shared" si="0"/>
        <v>6500</v>
      </c>
      <c r="C77" s="301">
        <v>2</v>
      </c>
      <c r="D77" s="301">
        <v>5</v>
      </c>
      <c r="E77" s="301">
        <v>10</v>
      </c>
      <c r="F77" s="301">
        <v>17</v>
      </c>
      <c r="G77" s="302">
        <v>2</v>
      </c>
      <c r="H77" s="303">
        <v>6459</v>
      </c>
      <c r="I77" s="304">
        <v>55.82</v>
      </c>
      <c r="J77" s="303">
        <v>7739</v>
      </c>
      <c r="K77" s="305">
        <v>69.150000000000006</v>
      </c>
      <c r="L77" s="303">
        <v>9435</v>
      </c>
      <c r="M77" s="306">
        <v>85.6</v>
      </c>
      <c r="N77" s="303">
        <v>9997</v>
      </c>
      <c r="O77" s="304">
        <v>93.33</v>
      </c>
    </row>
    <row r="78" spans="2:15" ht="15.75">
      <c r="B78" s="307">
        <f t="shared" si="0"/>
        <v>6600</v>
      </c>
      <c r="C78" s="308">
        <v>2</v>
      </c>
      <c r="D78" s="308">
        <v>5</v>
      </c>
      <c r="E78" s="308">
        <v>10</v>
      </c>
      <c r="F78" s="308">
        <v>17</v>
      </c>
      <c r="G78" s="309">
        <v>2</v>
      </c>
      <c r="H78" s="310">
        <v>6519</v>
      </c>
      <c r="I78" s="311">
        <v>56.39</v>
      </c>
      <c r="J78" s="310">
        <v>7817</v>
      </c>
      <c r="K78" s="312">
        <v>69.91</v>
      </c>
      <c r="L78" s="310">
        <v>9541</v>
      </c>
      <c r="M78" s="311">
        <v>86.61</v>
      </c>
      <c r="N78" s="310">
        <v>10111</v>
      </c>
      <c r="O78" s="311">
        <v>94.46</v>
      </c>
    </row>
    <row r="79" spans="2:15" ht="15.75">
      <c r="B79" s="300">
        <f t="shared" si="0"/>
        <v>6700</v>
      </c>
      <c r="C79" s="301">
        <v>2</v>
      </c>
      <c r="D79" s="301">
        <v>5</v>
      </c>
      <c r="E79" s="301">
        <v>10</v>
      </c>
      <c r="F79" s="301">
        <v>17</v>
      </c>
      <c r="G79" s="302">
        <v>2</v>
      </c>
      <c r="H79" s="303">
        <v>6579</v>
      </c>
      <c r="I79" s="304">
        <v>56.95</v>
      </c>
      <c r="J79" s="303">
        <v>7895</v>
      </c>
      <c r="K79" s="305">
        <v>70.67</v>
      </c>
      <c r="L79" s="303">
        <v>9645</v>
      </c>
      <c r="M79" s="306">
        <v>87.62</v>
      </c>
      <c r="N79" s="303">
        <v>10223</v>
      </c>
      <c r="O79" s="304">
        <v>95.59</v>
      </c>
    </row>
    <row r="80" spans="2:15" ht="15.75">
      <c r="B80" s="307">
        <f t="shared" si="0"/>
        <v>6800</v>
      </c>
      <c r="C80" s="308">
        <v>2</v>
      </c>
      <c r="D80" s="308">
        <v>5</v>
      </c>
      <c r="E80" s="308">
        <v>10</v>
      </c>
      <c r="F80" s="308">
        <v>17</v>
      </c>
      <c r="G80" s="309">
        <v>2</v>
      </c>
      <c r="H80" s="310">
        <v>6639</v>
      </c>
      <c r="I80" s="311">
        <v>57.51</v>
      </c>
      <c r="J80" s="310">
        <v>7973</v>
      </c>
      <c r="K80" s="312">
        <v>71.430000000000007</v>
      </c>
      <c r="L80" s="310">
        <v>9749</v>
      </c>
      <c r="M80" s="311">
        <v>88.63</v>
      </c>
      <c r="N80" s="310">
        <v>10337</v>
      </c>
      <c r="O80" s="311">
        <v>96.72</v>
      </c>
    </row>
    <row r="81" spans="2:24" ht="16.5" thickBot="1">
      <c r="B81" s="314">
        <f t="shared" si="0"/>
        <v>6900</v>
      </c>
      <c r="C81" s="315">
        <v>2</v>
      </c>
      <c r="D81" s="315">
        <v>4</v>
      </c>
      <c r="E81" s="315">
        <v>11</v>
      </c>
      <c r="F81" s="315">
        <v>16</v>
      </c>
      <c r="G81" s="316">
        <v>2</v>
      </c>
      <c r="H81" s="317">
        <v>6686</v>
      </c>
      <c r="I81" s="318">
        <v>58.14</v>
      </c>
      <c r="J81" s="317">
        <v>8038</v>
      </c>
      <c r="K81" s="319">
        <v>72.239999999999995</v>
      </c>
      <c r="L81" s="317">
        <v>9840</v>
      </c>
      <c r="M81" s="320">
        <v>89.7</v>
      </c>
      <c r="N81" s="317">
        <v>10436</v>
      </c>
      <c r="O81" s="318">
        <v>97.91</v>
      </c>
    </row>
    <row r="82" spans="2:24" ht="16.5" thickBot="1">
      <c r="B82" s="294">
        <f t="shared" si="0"/>
        <v>7000</v>
      </c>
      <c r="C82" s="295">
        <v>2</v>
      </c>
      <c r="D82" s="295">
        <v>4</v>
      </c>
      <c r="E82" s="295">
        <v>11</v>
      </c>
      <c r="F82" s="295">
        <v>16</v>
      </c>
      <c r="G82" s="296">
        <v>2</v>
      </c>
      <c r="H82" s="297">
        <v>6746</v>
      </c>
      <c r="I82" s="298">
        <v>58.7</v>
      </c>
      <c r="J82" s="297">
        <v>8116</v>
      </c>
      <c r="K82" s="299">
        <v>73</v>
      </c>
      <c r="L82" s="297">
        <v>9944</v>
      </c>
      <c r="M82" s="298">
        <v>90.71</v>
      </c>
      <c r="N82" s="297">
        <v>10550</v>
      </c>
      <c r="O82" s="298">
        <v>99.04</v>
      </c>
      <c r="X82" s="321"/>
    </row>
    <row r="83" spans="2:24" ht="15.75">
      <c r="B83" s="300">
        <f t="shared" si="0"/>
        <v>7100</v>
      </c>
      <c r="C83" s="301">
        <v>2</v>
      </c>
      <c r="D83" s="301">
        <v>5</v>
      </c>
      <c r="E83" s="301">
        <v>11</v>
      </c>
      <c r="F83" s="301">
        <v>18</v>
      </c>
      <c r="G83" s="302">
        <v>2</v>
      </c>
      <c r="H83" s="303">
        <v>6960</v>
      </c>
      <c r="I83" s="304">
        <v>60.31</v>
      </c>
      <c r="J83" s="303">
        <v>8350</v>
      </c>
      <c r="K83" s="305">
        <v>74.8</v>
      </c>
      <c r="L83" s="303">
        <v>10202</v>
      </c>
      <c r="M83" s="306">
        <v>92.77</v>
      </c>
      <c r="N83" s="303">
        <v>10816</v>
      </c>
      <c r="O83" s="304">
        <v>101.22</v>
      </c>
    </row>
    <row r="84" spans="2:24" ht="15.75">
      <c r="B84" s="307">
        <f t="shared" si="0"/>
        <v>7200</v>
      </c>
      <c r="C84" s="308">
        <v>2</v>
      </c>
      <c r="D84" s="308">
        <v>5</v>
      </c>
      <c r="E84" s="308">
        <v>11</v>
      </c>
      <c r="F84" s="308">
        <v>18</v>
      </c>
      <c r="G84" s="309">
        <v>2</v>
      </c>
      <c r="H84" s="310">
        <v>7020</v>
      </c>
      <c r="I84" s="311">
        <v>60.87</v>
      </c>
      <c r="J84" s="310">
        <v>8428</v>
      </c>
      <c r="K84" s="312">
        <v>75.56</v>
      </c>
      <c r="L84" s="310">
        <v>10308</v>
      </c>
      <c r="M84" s="311">
        <v>93.78</v>
      </c>
      <c r="N84" s="310">
        <v>10930</v>
      </c>
      <c r="O84" s="311">
        <v>102.35</v>
      </c>
    </row>
    <row r="85" spans="2:24" ht="15.75">
      <c r="B85" s="300">
        <f t="shared" si="0"/>
        <v>7300</v>
      </c>
      <c r="C85" s="301">
        <v>2</v>
      </c>
      <c r="D85" s="301">
        <v>5</v>
      </c>
      <c r="E85" s="301">
        <v>11</v>
      </c>
      <c r="F85" s="301">
        <v>18</v>
      </c>
      <c r="G85" s="302">
        <v>2</v>
      </c>
      <c r="H85" s="303">
        <v>7080</v>
      </c>
      <c r="I85" s="304">
        <v>61.44</v>
      </c>
      <c r="J85" s="303">
        <v>8506</v>
      </c>
      <c r="K85" s="305">
        <v>76.319999999999993</v>
      </c>
      <c r="L85" s="303">
        <v>10412</v>
      </c>
      <c r="M85" s="306">
        <v>94.79</v>
      </c>
      <c r="N85" s="303">
        <v>11042</v>
      </c>
      <c r="O85" s="304">
        <v>103.48</v>
      </c>
    </row>
    <row r="86" spans="2:24" ht="15.75">
      <c r="B86" s="307">
        <f t="shared" si="0"/>
        <v>7400</v>
      </c>
      <c r="C86" s="308">
        <v>2</v>
      </c>
      <c r="D86" s="308">
        <v>5</v>
      </c>
      <c r="E86" s="308">
        <v>11</v>
      </c>
      <c r="F86" s="308">
        <v>18</v>
      </c>
      <c r="G86" s="309">
        <v>2</v>
      </c>
      <c r="H86" s="310">
        <v>7140</v>
      </c>
      <c r="I86" s="311">
        <v>62</v>
      </c>
      <c r="J86" s="310">
        <v>8584</v>
      </c>
      <c r="K86" s="312">
        <v>77.08</v>
      </c>
      <c r="L86" s="310">
        <v>10516</v>
      </c>
      <c r="M86" s="311">
        <v>95.8</v>
      </c>
      <c r="N86" s="310">
        <v>11156</v>
      </c>
      <c r="O86" s="311">
        <v>104.61</v>
      </c>
    </row>
    <row r="87" spans="2:24" ht="15.75">
      <c r="B87" s="300">
        <f t="shared" si="0"/>
        <v>7500</v>
      </c>
      <c r="C87" s="301">
        <v>2</v>
      </c>
      <c r="D87" s="301">
        <v>4</v>
      </c>
      <c r="E87" s="301">
        <v>12</v>
      </c>
      <c r="F87" s="301">
        <v>17</v>
      </c>
      <c r="G87" s="302">
        <v>2</v>
      </c>
      <c r="H87" s="303">
        <v>7187</v>
      </c>
      <c r="I87" s="304">
        <v>62.62</v>
      </c>
      <c r="J87" s="303">
        <v>8649</v>
      </c>
      <c r="K87" s="305">
        <v>77.89</v>
      </c>
      <c r="L87" s="303">
        <v>10607</v>
      </c>
      <c r="M87" s="306">
        <v>96.87</v>
      </c>
      <c r="N87" s="303">
        <v>11255</v>
      </c>
      <c r="O87" s="304">
        <v>105.79</v>
      </c>
    </row>
    <row r="88" spans="2:24" ht="15.75">
      <c r="B88" s="307">
        <f t="shared" si="0"/>
        <v>7600</v>
      </c>
      <c r="C88" s="308">
        <v>2</v>
      </c>
      <c r="D88" s="308">
        <v>4</v>
      </c>
      <c r="E88" s="308">
        <v>12</v>
      </c>
      <c r="F88" s="308">
        <v>17</v>
      </c>
      <c r="G88" s="309">
        <v>2</v>
      </c>
      <c r="H88" s="310">
        <v>7247</v>
      </c>
      <c r="I88" s="311">
        <v>63.19</v>
      </c>
      <c r="J88" s="310">
        <v>8727</v>
      </c>
      <c r="K88" s="312">
        <v>78.650000000000006</v>
      </c>
      <c r="L88" s="310">
        <v>10711</v>
      </c>
      <c r="M88" s="311">
        <v>97.88</v>
      </c>
      <c r="N88" s="310">
        <v>11367</v>
      </c>
      <c r="O88" s="311">
        <v>106.92</v>
      </c>
    </row>
    <row r="89" spans="2:24" ht="15.75">
      <c r="B89" s="300">
        <f t="shared" si="0"/>
        <v>7700</v>
      </c>
      <c r="C89" s="301">
        <v>2</v>
      </c>
      <c r="D89" s="301">
        <v>5</v>
      </c>
      <c r="E89" s="301">
        <v>12</v>
      </c>
      <c r="F89" s="301">
        <v>19</v>
      </c>
      <c r="G89" s="302">
        <v>2</v>
      </c>
      <c r="H89" s="303">
        <v>7461</v>
      </c>
      <c r="I89" s="304">
        <v>64.8</v>
      </c>
      <c r="J89" s="303">
        <v>8959</v>
      </c>
      <c r="K89" s="305">
        <v>80.459999999999994</v>
      </c>
      <c r="L89" s="303">
        <v>10969</v>
      </c>
      <c r="M89" s="306">
        <v>99.94</v>
      </c>
      <c r="N89" s="303">
        <v>11635</v>
      </c>
      <c r="O89" s="304">
        <v>109.1</v>
      </c>
    </row>
    <row r="90" spans="2:24" ht="15.75">
      <c r="B90" s="307">
        <f t="shared" si="0"/>
        <v>7800</v>
      </c>
      <c r="C90" s="308">
        <v>2</v>
      </c>
      <c r="D90" s="308">
        <v>5</v>
      </c>
      <c r="E90" s="308">
        <v>12</v>
      </c>
      <c r="F90" s="308">
        <v>19</v>
      </c>
      <c r="G90" s="309">
        <v>2</v>
      </c>
      <c r="H90" s="310">
        <v>7521</v>
      </c>
      <c r="I90" s="311">
        <v>65.36</v>
      </c>
      <c r="J90" s="310">
        <v>9037</v>
      </c>
      <c r="K90" s="312">
        <v>81.209999999999994</v>
      </c>
      <c r="L90" s="310">
        <v>11075</v>
      </c>
      <c r="M90" s="311">
        <v>100.95</v>
      </c>
      <c r="N90" s="310">
        <v>11747</v>
      </c>
      <c r="O90" s="311">
        <v>110.23</v>
      </c>
    </row>
    <row r="91" spans="2:24" ht="16.5" thickBot="1">
      <c r="B91" s="314">
        <f t="shared" si="0"/>
        <v>7900</v>
      </c>
      <c r="C91" s="315">
        <v>2</v>
      </c>
      <c r="D91" s="315">
        <v>5</v>
      </c>
      <c r="E91" s="315">
        <v>12</v>
      </c>
      <c r="F91" s="315">
        <v>19</v>
      </c>
      <c r="G91" s="316">
        <v>2</v>
      </c>
      <c r="H91" s="317">
        <v>7581</v>
      </c>
      <c r="I91" s="318">
        <v>65.92</v>
      </c>
      <c r="J91" s="317">
        <v>9115</v>
      </c>
      <c r="K91" s="319">
        <v>81.97</v>
      </c>
      <c r="L91" s="317">
        <v>11179</v>
      </c>
      <c r="M91" s="320">
        <v>101.96</v>
      </c>
      <c r="N91" s="317">
        <v>11861</v>
      </c>
      <c r="O91" s="318">
        <v>111.36</v>
      </c>
    </row>
    <row r="92" spans="2:24" ht="16.5" thickBot="1">
      <c r="B92" s="294">
        <f t="shared" si="0"/>
        <v>8000</v>
      </c>
      <c r="C92" s="295">
        <v>2</v>
      </c>
      <c r="D92" s="295">
        <v>5</v>
      </c>
      <c r="E92" s="295">
        <v>12</v>
      </c>
      <c r="F92" s="295">
        <v>19</v>
      </c>
      <c r="G92" s="296">
        <v>2</v>
      </c>
      <c r="H92" s="297">
        <v>7641</v>
      </c>
      <c r="I92" s="298">
        <v>66.489999999999995</v>
      </c>
      <c r="J92" s="297">
        <v>9195</v>
      </c>
      <c r="K92" s="299">
        <v>82.73</v>
      </c>
      <c r="L92" s="297">
        <v>11283</v>
      </c>
      <c r="M92" s="298">
        <v>102.97</v>
      </c>
      <c r="N92" s="297">
        <v>11973</v>
      </c>
      <c r="O92" s="298">
        <v>112.49</v>
      </c>
    </row>
    <row r="93" spans="2:24" ht="16.5" thickBot="1">
      <c r="B93" s="300">
        <f t="shared" si="0"/>
        <v>8100</v>
      </c>
      <c r="C93" s="301">
        <v>2</v>
      </c>
      <c r="D93" s="301">
        <v>4</v>
      </c>
      <c r="E93" s="301">
        <v>13</v>
      </c>
      <c r="F93" s="301">
        <v>18</v>
      </c>
      <c r="G93" s="302">
        <v>2</v>
      </c>
      <c r="H93" s="303">
        <v>7688</v>
      </c>
      <c r="I93" s="304">
        <v>67.11</v>
      </c>
      <c r="J93" s="303">
        <v>9260</v>
      </c>
      <c r="K93" s="305">
        <v>83.54</v>
      </c>
      <c r="L93" s="303">
        <v>11374</v>
      </c>
      <c r="M93" s="306">
        <v>104.04</v>
      </c>
      <c r="N93" s="303">
        <v>12074</v>
      </c>
      <c r="O93" s="304">
        <v>113.68</v>
      </c>
      <c r="T93" s="321"/>
    </row>
    <row r="94" spans="2:24" ht="15.75">
      <c r="B94" s="307">
        <f t="shared" si="0"/>
        <v>8200</v>
      </c>
      <c r="C94" s="308">
        <v>2</v>
      </c>
      <c r="D94" s="308">
        <v>4</v>
      </c>
      <c r="E94" s="308">
        <v>13</v>
      </c>
      <c r="F94" s="308">
        <v>18</v>
      </c>
      <c r="G94" s="309">
        <v>2</v>
      </c>
      <c r="H94" s="310">
        <v>7748</v>
      </c>
      <c r="I94" s="311">
        <v>67.67</v>
      </c>
      <c r="J94" s="310">
        <v>9338</v>
      </c>
      <c r="K94" s="312">
        <v>84.3</v>
      </c>
      <c r="L94" s="310">
        <v>11478</v>
      </c>
      <c r="M94" s="311">
        <v>105.05</v>
      </c>
      <c r="N94" s="310">
        <v>12186</v>
      </c>
      <c r="O94" s="311">
        <v>114.81</v>
      </c>
    </row>
    <row r="95" spans="2:24" ht="15.75">
      <c r="B95" s="300">
        <f t="shared" si="0"/>
        <v>8300</v>
      </c>
      <c r="C95" s="301">
        <v>2</v>
      </c>
      <c r="D95" s="301">
        <v>5</v>
      </c>
      <c r="E95" s="301">
        <v>13</v>
      </c>
      <c r="F95" s="301">
        <v>20</v>
      </c>
      <c r="G95" s="302">
        <v>2</v>
      </c>
      <c r="H95" s="303">
        <v>7962</v>
      </c>
      <c r="I95" s="304">
        <v>69.28</v>
      </c>
      <c r="J95" s="303">
        <v>9570</v>
      </c>
      <c r="K95" s="305">
        <v>86.11</v>
      </c>
      <c r="L95" s="303">
        <v>11736</v>
      </c>
      <c r="M95" s="306">
        <v>107.11</v>
      </c>
      <c r="N95" s="303">
        <v>12454</v>
      </c>
      <c r="O95" s="304">
        <v>116.98</v>
      </c>
    </row>
    <row r="96" spans="2:24" ht="15.75">
      <c r="B96" s="307">
        <f t="shared" si="0"/>
        <v>8400</v>
      </c>
      <c r="C96" s="308">
        <v>2</v>
      </c>
      <c r="D96" s="308">
        <v>5</v>
      </c>
      <c r="E96" s="308">
        <v>13</v>
      </c>
      <c r="F96" s="308">
        <v>20</v>
      </c>
      <c r="G96" s="309">
        <v>2</v>
      </c>
      <c r="H96" s="310">
        <v>8022</v>
      </c>
      <c r="I96" s="311">
        <v>69.84</v>
      </c>
      <c r="J96" s="310">
        <v>9648</v>
      </c>
      <c r="K96" s="312">
        <v>86.87</v>
      </c>
      <c r="L96" s="310">
        <v>11842</v>
      </c>
      <c r="M96" s="311">
        <v>108.12</v>
      </c>
      <c r="N96" s="310">
        <v>12566</v>
      </c>
      <c r="O96" s="311">
        <v>118.11</v>
      </c>
    </row>
    <row r="97" spans="2:21" ht="15.75">
      <c r="B97" s="300">
        <f t="shared" si="0"/>
        <v>8500</v>
      </c>
      <c r="C97" s="301">
        <v>2</v>
      </c>
      <c r="D97" s="301">
        <v>5</v>
      </c>
      <c r="E97" s="301">
        <v>13</v>
      </c>
      <c r="F97" s="301">
        <v>20</v>
      </c>
      <c r="G97" s="302">
        <v>2</v>
      </c>
      <c r="H97" s="303">
        <v>8084</v>
      </c>
      <c r="I97" s="304">
        <v>70.41</v>
      </c>
      <c r="J97" s="303">
        <v>9726</v>
      </c>
      <c r="K97" s="305">
        <v>87.62</v>
      </c>
      <c r="L97" s="303">
        <v>11946</v>
      </c>
      <c r="M97" s="306">
        <v>109.13</v>
      </c>
      <c r="N97" s="303">
        <v>12680</v>
      </c>
      <c r="O97" s="304">
        <v>119.24</v>
      </c>
    </row>
    <row r="98" spans="2:21" ht="15.75">
      <c r="B98" s="307">
        <f t="shared" si="0"/>
        <v>8600</v>
      </c>
      <c r="C98" s="308">
        <v>2</v>
      </c>
      <c r="D98" s="308">
        <v>5</v>
      </c>
      <c r="E98" s="308">
        <v>13</v>
      </c>
      <c r="F98" s="308">
        <v>20</v>
      </c>
      <c r="G98" s="309">
        <v>2</v>
      </c>
      <c r="H98" s="310">
        <v>8144</v>
      </c>
      <c r="I98" s="311">
        <v>70.97</v>
      </c>
      <c r="J98" s="310">
        <v>9804</v>
      </c>
      <c r="K98" s="312">
        <v>88.38</v>
      </c>
      <c r="L98" s="310">
        <v>12050</v>
      </c>
      <c r="M98" s="311">
        <v>110.14</v>
      </c>
      <c r="N98" s="310">
        <v>12792</v>
      </c>
      <c r="O98" s="311">
        <v>120.37</v>
      </c>
    </row>
    <row r="99" spans="2:21" ht="15.75">
      <c r="B99" s="300">
        <f t="shared" si="0"/>
        <v>8700</v>
      </c>
      <c r="C99" s="301">
        <v>2</v>
      </c>
      <c r="D99" s="301">
        <v>4</v>
      </c>
      <c r="E99" s="301">
        <v>14</v>
      </c>
      <c r="F99" s="301">
        <v>19</v>
      </c>
      <c r="G99" s="302">
        <v>2</v>
      </c>
      <c r="H99" s="303">
        <v>8191</v>
      </c>
      <c r="I99" s="304">
        <v>71.59</v>
      </c>
      <c r="J99" s="303">
        <v>9869</v>
      </c>
      <c r="K99" s="305">
        <v>89.2</v>
      </c>
      <c r="L99" s="303">
        <v>12141</v>
      </c>
      <c r="M99" s="306">
        <v>111.21</v>
      </c>
      <c r="N99" s="303">
        <v>12893</v>
      </c>
      <c r="O99" s="304">
        <v>121.56</v>
      </c>
    </row>
    <row r="100" spans="2:21" ht="15.75">
      <c r="B100" s="307">
        <f t="shared" si="0"/>
        <v>8800</v>
      </c>
      <c r="C100" s="308">
        <v>2</v>
      </c>
      <c r="D100" s="308">
        <v>4</v>
      </c>
      <c r="E100" s="308">
        <v>14</v>
      </c>
      <c r="F100" s="308">
        <v>19</v>
      </c>
      <c r="G100" s="309">
        <v>2</v>
      </c>
      <c r="H100" s="310">
        <v>8251</v>
      </c>
      <c r="I100" s="311">
        <v>72.16</v>
      </c>
      <c r="J100" s="310">
        <v>9947</v>
      </c>
      <c r="K100" s="312">
        <v>89.95</v>
      </c>
      <c r="L100" s="310">
        <v>12245</v>
      </c>
      <c r="M100" s="311">
        <v>112.22</v>
      </c>
      <c r="N100" s="310">
        <v>13005</v>
      </c>
      <c r="O100" s="311">
        <v>122.69</v>
      </c>
    </row>
    <row r="101" spans="2:21" ht="16.5" thickBot="1">
      <c r="B101" s="314">
        <f t="shared" si="0"/>
        <v>8900</v>
      </c>
      <c r="C101" s="315">
        <v>2</v>
      </c>
      <c r="D101" s="315">
        <v>5</v>
      </c>
      <c r="E101" s="315">
        <v>14</v>
      </c>
      <c r="F101" s="315">
        <v>21</v>
      </c>
      <c r="G101" s="316">
        <v>2</v>
      </c>
      <c r="H101" s="317">
        <v>8465</v>
      </c>
      <c r="I101" s="318">
        <v>73.77</v>
      </c>
      <c r="J101" s="317">
        <v>10181</v>
      </c>
      <c r="K101" s="319">
        <v>91.76</v>
      </c>
      <c r="L101" s="317">
        <v>12503</v>
      </c>
      <c r="M101" s="320">
        <v>114.28</v>
      </c>
      <c r="N101" s="317">
        <v>13273</v>
      </c>
      <c r="O101" s="318">
        <v>124.87</v>
      </c>
    </row>
    <row r="102" spans="2:21" ht="15.75">
      <c r="B102" s="294">
        <f t="shared" ref="B102:B132" si="1">B101+100</f>
        <v>9000</v>
      </c>
      <c r="C102" s="295">
        <v>2</v>
      </c>
      <c r="D102" s="295">
        <v>5</v>
      </c>
      <c r="E102" s="295">
        <v>14</v>
      </c>
      <c r="F102" s="295">
        <v>21</v>
      </c>
      <c r="G102" s="296">
        <v>2</v>
      </c>
      <c r="H102" s="297">
        <v>8525</v>
      </c>
      <c r="I102" s="298">
        <v>74.33</v>
      </c>
      <c r="J102" s="297">
        <v>10259</v>
      </c>
      <c r="K102" s="299">
        <v>92.52</v>
      </c>
      <c r="L102" s="297">
        <v>12609</v>
      </c>
      <c r="M102" s="298">
        <v>115.29</v>
      </c>
      <c r="N102" s="297">
        <v>13385</v>
      </c>
      <c r="O102" s="298">
        <v>126</v>
      </c>
    </row>
    <row r="103" spans="2:21" ht="15.75">
      <c r="B103" s="300">
        <f t="shared" si="1"/>
        <v>9100</v>
      </c>
      <c r="C103" s="301">
        <v>2</v>
      </c>
      <c r="D103" s="301">
        <v>5</v>
      </c>
      <c r="E103" s="301">
        <v>14</v>
      </c>
      <c r="F103" s="301">
        <v>21</v>
      </c>
      <c r="G103" s="302">
        <v>2</v>
      </c>
      <c r="H103" s="303">
        <v>8585</v>
      </c>
      <c r="I103" s="304">
        <v>74.89</v>
      </c>
      <c r="J103" s="303">
        <v>10337</v>
      </c>
      <c r="K103" s="305">
        <v>93.28</v>
      </c>
      <c r="L103" s="303">
        <v>12713</v>
      </c>
      <c r="M103" s="306">
        <v>116.3</v>
      </c>
      <c r="N103" s="303">
        <v>13499</v>
      </c>
      <c r="O103" s="304">
        <v>127.13</v>
      </c>
    </row>
    <row r="104" spans="2:21" ht="15.75">
      <c r="B104" s="307">
        <f t="shared" si="1"/>
        <v>9200</v>
      </c>
      <c r="C104" s="308">
        <v>2</v>
      </c>
      <c r="D104" s="308">
        <v>5</v>
      </c>
      <c r="E104" s="308">
        <v>14</v>
      </c>
      <c r="F104" s="308">
        <v>21</v>
      </c>
      <c r="G104" s="309">
        <v>2</v>
      </c>
      <c r="H104" s="310">
        <v>8645</v>
      </c>
      <c r="I104" s="311">
        <v>75.459999999999994</v>
      </c>
      <c r="J104" s="310">
        <v>10415</v>
      </c>
      <c r="K104" s="312">
        <v>94.03</v>
      </c>
      <c r="L104" s="310">
        <v>12817</v>
      </c>
      <c r="M104" s="311">
        <v>117.31</v>
      </c>
      <c r="N104" s="310">
        <v>13611</v>
      </c>
      <c r="O104" s="311">
        <v>128.26</v>
      </c>
    </row>
    <row r="105" spans="2:21" ht="15.75">
      <c r="B105" s="300">
        <f t="shared" si="1"/>
        <v>9300</v>
      </c>
      <c r="C105" s="301">
        <v>2</v>
      </c>
      <c r="D105" s="301">
        <v>4</v>
      </c>
      <c r="E105" s="301">
        <v>15</v>
      </c>
      <c r="F105" s="301">
        <v>20</v>
      </c>
      <c r="G105" s="302">
        <v>2</v>
      </c>
      <c r="H105" s="303">
        <v>8692</v>
      </c>
      <c r="I105" s="304">
        <v>76.08</v>
      </c>
      <c r="J105" s="303">
        <v>10480</v>
      </c>
      <c r="K105" s="305">
        <v>94.85</v>
      </c>
      <c r="L105" s="303">
        <v>12908</v>
      </c>
      <c r="M105" s="306">
        <v>118.38</v>
      </c>
      <c r="N105" s="303">
        <v>13712</v>
      </c>
      <c r="O105" s="304">
        <v>129.44</v>
      </c>
    </row>
    <row r="106" spans="2:21" ht="15.75">
      <c r="B106" s="307">
        <f t="shared" si="1"/>
        <v>9400</v>
      </c>
      <c r="C106" s="308">
        <v>2</v>
      </c>
      <c r="D106" s="308">
        <v>4</v>
      </c>
      <c r="E106" s="308">
        <v>15</v>
      </c>
      <c r="F106" s="308">
        <v>20</v>
      </c>
      <c r="G106" s="309">
        <v>2</v>
      </c>
      <c r="H106" s="310">
        <v>8752</v>
      </c>
      <c r="I106" s="311">
        <v>76.64</v>
      </c>
      <c r="J106" s="310">
        <v>10558</v>
      </c>
      <c r="K106" s="312">
        <v>95.61</v>
      </c>
      <c r="L106" s="310">
        <v>13012</v>
      </c>
      <c r="M106" s="311">
        <v>119.39</v>
      </c>
      <c r="N106" s="310">
        <v>13824</v>
      </c>
      <c r="O106" s="311">
        <v>130.57</v>
      </c>
    </row>
    <row r="107" spans="2:21" ht="15.75">
      <c r="B107" s="300">
        <f t="shared" si="1"/>
        <v>9500</v>
      </c>
      <c r="C107" s="301">
        <v>2</v>
      </c>
      <c r="D107" s="301">
        <v>5</v>
      </c>
      <c r="E107" s="301">
        <v>15</v>
      </c>
      <c r="F107" s="301">
        <v>22</v>
      </c>
      <c r="G107" s="302">
        <v>2</v>
      </c>
      <c r="H107" s="303">
        <v>8966</v>
      </c>
      <c r="I107" s="304">
        <v>78.25</v>
      </c>
      <c r="J107" s="303">
        <v>10790</v>
      </c>
      <c r="K107" s="305">
        <v>97.41</v>
      </c>
      <c r="L107" s="303">
        <v>13270</v>
      </c>
      <c r="M107" s="306">
        <v>121.45</v>
      </c>
      <c r="N107" s="303">
        <v>14092</v>
      </c>
      <c r="O107" s="304">
        <v>132.75</v>
      </c>
    </row>
    <row r="108" spans="2:21" ht="15.75">
      <c r="B108" s="307">
        <f t="shared" si="1"/>
        <v>9600</v>
      </c>
      <c r="C108" s="308">
        <v>2</v>
      </c>
      <c r="D108" s="308">
        <v>5</v>
      </c>
      <c r="E108" s="308">
        <v>15</v>
      </c>
      <c r="F108" s="308">
        <v>22</v>
      </c>
      <c r="G108" s="309">
        <v>2</v>
      </c>
      <c r="H108" s="310">
        <v>9026</v>
      </c>
      <c r="I108" s="311">
        <v>78.819999999999993</v>
      </c>
      <c r="J108" s="310">
        <v>10868</v>
      </c>
      <c r="K108" s="312">
        <v>98.17</v>
      </c>
      <c r="L108" s="310">
        <v>13376</v>
      </c>
      <c r="M108" s="311">
        <v>122.46</v>
      </c>
      <c r="N108" s="310">
        <v>14204</v>
      </c>
      <c r="O108" s="311">
        <v>133.88</v>
      </c>
    </row>
    <row r="109" spans="2:21" ht="15.75">
      <c r="B109" s="300">
        <f t="shared" si="1"/>
        <v>9700</v>
      </c>
      <c r="C109" s="301">
        <v>2</v>
      </c>
      <c r="D109" s="301">
        <v>5</v>
      </c>
      <c r="E109" s="301">
        <v>15</v>
      </c>
      <c r="F109" s="301">
        <v>22</v>
      </c>
      <c r="G109" s="302">
        <v>2</v>
      </c>
      <c r="H109" s="303">
        <v>9086</v>
      </c>
      <c r="I109" s="304">
        <v>79.38</v>
      </c>
      <c r="J109" s="303">
        <v>10948</v>
      </c>
      <c r="K109" s="305">
        <v>98.93</v>
      </c>
      <c r="L109" s="303">
        <v>13480</v>
      </c>
      <c r="M109" s="306">
        <v>123.47</v>
      </c>
      <c r="N109" s="303">
        <v>14318</v>
      </c>
      <c r="O109" s="304">
        <v>135.01</v>
      </c>
    </row>
    <row r="110" spans="2:21" ht="15.75">
      <c r="B110" s="307">
        <f t="shared" si="1"/>
        <v>9800</v>
      </c>
      <c r="C110" s="308">
        <v>2</v>
      </c>
      <c r="D110" s="308">
        <v>5</v>
      </c>
      <c r="E110" s="308">
        <v>15</v>
      </c>
      <c r="F110" s="308">
        <v>22</v>
      </c>
      <c r="G110" s="309">
        <v>2</v>
      </c>
      <c r="H110" s="310">
        <v>9146</v>
      </c>
      <c r="I110" s="311">
        <v>79.94</v>
      </c>
      <c r="J110" s="310">
        <v>11026</v>
      </c>
      <c r="K110" s="312">
        <v>99.69</v>
      </c>
      <c r="L110" s="310">
        <v>13584</v>
      </c>
      <c r="M110" s="311">
        <v>124.48</v>
      </c>
      <c r="N110" s="310">
        <v>14430</v>
      </c>
      <c r="O110" s="311">
        <v>136.13999999999999</v>
      </c>
    </row>
    <row r="111" spans="2:21" ht="16.5" thickBot="1">
      <c r="B111" s="314">
        <f t="shared" si="1"/>
        <v>9900</v>
      </c>
      <c r="C111" s="315">
        <v>2</v>
      </c>
      <c r="D111" s="315">
        <v>4</v>
      </c>
      <c r="E111" s="315">
        <v>16</v>
      </c>
      <c r="F111" s="315">
        <v>21</v>
      </c>
      <c r="G111" s="316">
        <v>2</v>
      </c>
      <c r="H111" s="317">
        <v>9193</v>
      </c>
      <c r="I111" s="318">
        <v>80.569999999999993</v>
      </c>
      <c r="J111" s="317">
        <v>11091</v>
      </c>
      <c r="K111" s="319">
        <v>100.5</v>
      </c>
      <c r="L111" s="317">
        <v>13675</v>
      </c>
      <c r="M111" s="320">
        <v>125.55</v>
      </c>
      <c r="N111" s="317">
        <v>14531</v>
      </c>
      <c r="O111" s="318">
        <v>137.33000000000001</v>
      </c>
    </row>
    <row r="112" spans="2:21" ht="16.5" thickBot="1">
      <c r="B112" s="294">
        <f t="shared" si="1"/>
        <v>10000</v>
      </c>
      <c r="C112" s="295">
        <v>2</v>
      </c>
      <c r="D112" s="295">
        <v>4</v>
      </c>
      <c r="E112" s="295">
        <v>16</v>
      </c>
      <c r="F112" s="295">
        <v>21</v>
      </c>
      <c r="G112" s="296">
        <v>2</v>
      </c>
      <c r="H112" s="297">
        <v>9253</v>
      </c>
      <c r="I112" s="298">
        <v>81.13</v>
      </c>
      <c r="J112" s="297">
        <v>11169</v>
      </c>
      <c r="K112" s="299">
        <v>101.26</v>
      </c>
      <c r="L112" s="297">
        <v>13779</v>
      </c>
      <c r="M112" s="298">
        <v>126.56</v>
      </c>
      <c r="N112" s="297">
        <v>14643</v>
      </c>
      <c r="O112" s="298">
        <v>138.46</v>
      </c>
      <c r="U112" s="321"/>
    </row>
    <row r="113" spans="2:15" ht="15.75">
      <c r="B113" s="300">
        <f t="shared" si="1"/>
        <v>10100</v>
      </c>
      <c r="C113" s="301">
        <v>2</v>
      </c>
      <c r="D113" s="301">
        <v>5</v>
      </c>
      <c r="E113" s="301">
        <v>16</v>
      </c>
      <c r="F113" s="301">
        <v>23</v>
      </c>
      <c r="G113" s="302">
        <v>2</v>
      </c>
      <c r="H113" s="303">
        <v>9467</v>
      </c>
      <c r="I113" s="304">
        <v>82.74</v>
      </c>
      <c r="J113" s="303">
        <v>11401</v>
      </c>
      <c r="K113" s="305">
        <v>103.06</v>
      </c>
      <c r="L113" s="303">
        <v>14037</v>
      </c>
      <c r="M113" s="306">
        <v>128.62</v>
      </c>
      <c r="N113" s="303">
        <v>14911</v>
      </c>
      <c r="O113" s="304">
        <v>140.63999999999999</v>
      </c>
    </row>
    <row r="114" spans="2:15" ht="15.75">
      <c r="B114" s="307">
        <f t="shared" si="1"/>
        <v>10200</v>
      </c>
      <c r="C114" s="308">
        <v>2</v>
      </c>
      <c r="D114" s="308">
        <v>5</v>
      </c>
      <c r="E114" s="308">
        <v>16</v>
      </c>
      <c r="F114" s="308">
        <v>23</v>
      </c>
      <c r="G114" s="309">
        <v>2</v>
      </c>
      <c r="H114" s="310">
        <v>9527</v>
      </c>
      <c r="I114" s="311">
        <v>83.3</v>
      </c>
      <c r="J114" s="310">
        <v>11479</v>
      </c>
      <c r="K114" s="312">
        <v>103.82</v>
      </c>
      <c r="L114" s="310">
        <v>14143</v>
      </c>
      <c r="M114" s="311">
        <v>129.63</v>
      </c>
      <c r="N114" s="310">
        <v>15023</v>
      </c>
      <c r="O114" s="311">
        <v>141.77000000000001</v>
      </c>
    </row>
    <row r="115" spans="2:15" ht="15.75">
      <c r="B115" s="300">
        <f t="shared" si="1"/>
        <v>10300</v>
      </c>
      <c r="C115" s="301">
        <v>2</v>
      </c>
      <c r="D115" s="301">
        <v>5</v>
      </c>
      <c r="E115" s="301">
        <v>16</v>
      </c>
      <c r="F115" s="301">
        <v>23</v>
      </c>
      <c r="G115" s="302">
        <v>2</v>
      </c>
      <c r="H115" s="303">
        <v>9587</v>
      </c>
      <c r="I115" s="304">
        <v>83.87</v>
      </c>
      <c r="J115" s="303">
        <v>11557</v>
      </c>
      <c r="K115" s="305">
        <v>104.58</v>
      </c>
      <c r="L115" s="303">
        <v>14247</v>
      </c>
      <c r="M115" s="306">
        <v>130.63999999999999</v>
      </c>
      <c r="N115" s="303">
        <v>15137</v>
      </c>
      <c r="O115" s="304">
        <v>142.9</v>
      </c>
    </row>
    <row r="116" spans="2:15" ht="15.75">
      <c r="B116" s="307">
        <f t="shared" si="1"/>
        <v>10400</v>
      </c>
      <c r="C116" s="308">
        <v>2</v>
      </c>
      <c r="D116" s="308">
        <v>5</v>
      </c>
      <c r="E116" s="308">
        <v>16</v>
      </c>
      <c r="F116" s="308">
        <v>23</v>
      </c>
      <c r="G116" s="309">
        <v>2</v>
      </c>
      <c r="H116" s="310">
        <v>9647</v>
      </c>
      <c r="I116" s="311">
        <v>84.43</v>
      </c>
      <c r="J116" s="310">
        <v>11635</v>
      </c>
      <c r="K116" s="312">
        <v>105.34</v>
      </c>
      <c r="L116" s="310">
        <v>14351</v>
      </c>
      <c r="M116" s="311">
        <v>131.65</v>
      </c>
      <c r="N116" s="310">
        <v>15249</v>
      </c>
      <c r="O116" s="311">
        <v>144.03</v>
      </c>
    </row>
    <row r="117" spans="2:15" ht="15.75">
      <c r="B117" s="300">
        <f t="shared" si="1"/>
        <v>10500</v>
      </c>
      <c r="C117" s="301">
        <v>2</v>
      </c>
      <c r="D117" s="301">
        <v>4</v>
      </c>
      <c r="E117" s="301">
        <v>17</v>
      </c>
      <c r="F117" s="301">
        <v>22</v>
      </c>
      <c r="G117" s="302">
        <v>2</v>
      </c>
      <c r="H117" s="303">
        <v>9694</v>
      </c>
      <c r="I117" s="304">
        <v>85.05</v>
      </c>
      <c r="J117" s="303">
        <v>11700</v>
      </c>
      <c r="K117" s="305">
        <v>106.15</v>
      </c>
      <c r="L117" s="303">
        <v>14442</v>
      </c>
      <c r="M117" s="306">
        <v>132.72</v>
      </c>
      <c r="N117" s="303">
        <v>15350</v>
      </c>
      <c r="O117" s="304">
        <v>145.21</v>
      </c>
    </row>
    <row r="118" spans="2:15" ht="15.75">
      <c r="B118" s="307">
        <f t="shared" si="1"/>
        <v>10600</v>
      </c>
      <c r="C118" s="308">
        <v>2</v>
      </c>
      <c r="D118" s="308">
        <v>4</v>
      </c>
      <c r="E118" s="308">
        <v>17</v>
      </c>
      <c r="F118" s="308">
        <v>22</v>
      </c>
      <c r="G118" s="309">
        <v>2</v>
      </c>
      <c r="H118" s="310">
        <v>9754</v>
      </c>
      <c r="I118" s="311">
        <v>85.62</v>
      </c>
      <c r="J118" s="310">
        <v>11780</v>
      </c>
      <c r="K118" s="312">
        <v>106.91</v>
      </c>
      <c r="L118" s="310">
        <v>14546</v>
      </c>
      <c r="M118" s="311">
        <v>133.72999999999999</v>
      </c>
      <c r="N118" s="310">
        <v>15462</v>
      </c>
      <c r="O118" s="311">
        <v>146.34</v>
      </c>
    </row>
    <row r="119" spans="2:15" ht="15.75">
      <c r="B119" s="300">
        <f t="shared" si="1"/>
        <v>10700</v>
      </c>
      <c r="C119" s="301">
        <v>2</v>
      </c>
      <c r="D119" s="301">
        <v>5</v>
      </c>
      <c r="E119" s="301">
        <v>17</v>
      </c>
      <c r="F119" s="301">
        <v>24</v>
      </c>
      <c r="G119" s="302">
        <v>2</v>
      </c>
      <c r="H119" s="303">
        <v>9968</v>
      </c>
      <c r="I119" s="304">
        <v>87.22</v>
      </c>
      <c r="J119" s="303">
        <v>12012</v>
      </c>
      <c r="K119" s="305">
        <v>108.72</v>
      </c>
      <c r="L119" s="303">
        <v>14804</v>
      </c>
      <c r="M119" s="306">
        <v>135.77000000000001</v>
      </c>
      <c r="N119" s="303">
        <v>15730</v>
      </c>
      <c r="O119" s="304">
        <v>148.52000000000001</v>
      </c>
    </row>
    <row r="120" spans="2:15" ht="15.75">
      <c r="B120" s="307">
        <f t="shared" si="1"/>
        <v>10800</v>
      </c>
      <c r="C120" s="308">
        <v>2</v>
      </c>
      <c r="D120" s="308">
        <v>5</v>
      </c>
      <c r="E120" s="308">
        <v>17</v>
      </c>
      <c r="F120" s="308">
        <v>24</v>
      </c>
      <c r="G120" s="309">
        <v>2</v>
      </c>
      <c r="H120" s="310">
        <v>10028</v>
      </c>
      <c r="I120" s="311">
        <v>87.79</v>
      </c>
      <c r="J120" s="310">
        <v>12090</v>
      </c>
      <c r="K120" s="312">
        <v>109.473</v>
      </c>
      <c r="L120" s="310">
        <v>14910</v>
      </c>
      <c r="M120" s="311">
        <v>136.80000000000001</v>
      </c>
      <c r="N120" s="310">
        <v>15842</v>
      </c>
      <c r="O120" s="311">
        <v>149.65</v>
      </c>
    </row>
    <row r="121" spans="2:15" ht="16.5" thickBot="1">
      <c r="B121" s="314">
        <f t="shared" si="1"/>
        <v>10900</v>
      </c>
      <c r="C121" s="315">
        <v>2</v>
      </c>
      <c r="D121" s="315">
        <v>5</v>
      </c>
      <c r="E121" s="315">
        <v>17</v>
      </c>
      <c r="F121" s="315">
        <v>24</v>
      </c>
      <c r="G121" s="316">
        <v>2</v>
      </c>
      <c r="H121" s="317">
        <v>10088</v>
      </c>
      <c r="I121" s="318">
        <v>88.35</v>
      </c>
      <c r="J121" s="317">
        <v>12168</v>
      </c>
      <c r="K121" s="319">
        <v>110.23</v>
      </c>
      <c r="L121" s="317">
        <v>15014</v>
      </c>
      <c r="M121" s="320">
        <v>137.81</v>
      </c>
      <c r="N121" s="317">
        <v>15956</v>
      </c>
      <c r="O121" s="318">
        <v>150.78</v>
      </c>
    </row>
    <row r="122" spans="2:15" ht="15.75">
      <c r="B122" s="294">
        <f t="shared" si="1"/>
        <v>11000</v>
      </c>
      <c r="C122" s="295">
        <v>2</v>
      </c>
      <c r="D122" s="295">
        <v>5</v>
      </c>
      <c r="E122" s="295">
        <v>17</v>
      </c>
      <c r="F122" s="295">
        <v>24</v>
      </c>
      <c r="G122" s="296">
        <v>2</v>
      </c>
      <c r="H122" s="297">
        <v>10148</v>
      </c>
      <c r="I122" s="298">
        <v>88.92</v>
      </c>
      <c r="J122" s="297">
        <v>12246</v>
      </c>
      <c r="K122" s="299">
        <v>110.99</v>
      </c>
      <c r="L122" s="297">
        <v>15118</v>
      </c>
      <c r="M122" s="298">
        <v>138.82</v>
      </c>
      <c r="N122" s="297">
        <v>16068</v>
      </c>
      <c r="O122" s="298">
        <v>151.91</v>
      </c>
    </row>
    <row r="123" spans="2:15" ht="15.75">
      <c r="B123" s="300">
        <f t="shared" si="1"/>
        <v>11100</v>
      </c>
      <c r="C123" s="301">
        <v>2</v>
      </c>
      <c r="D123" s="301">
        <v>4</v>
      </c>
      <c r="E123" s="301">
        <v>18</v>
      </c>
      <c r="F123" s="301">
        <v>23</v>
      </c>
      <c r="G123" s="302">
        <v>2</v>
      </c>
      <c r="H123" s="303">
        <v>10195</v>
      </c>
      <c r="I123" s="304">
        <v>89.54</v>
      </c>
      <c r="J123" s="303">
        <v>12311</v>
      </c>
      <c r="K123" s="305">
        <v>111.8</v>
      </c>
      <c r="L123" s="303">
        <v>15209</v>
      </c>
      <c r="M123" s="306">
        <v>139.88999999999999</v>
      </c>
      <c r="N123" s="303">
        <v>16169</v>
      </c>
      <c r="O123" s="304">
        <v>153.1</v>
      </c>
    </row>
    <row r="124" spans="2:15" ht="15.75">
      <c r="B124" s="307">
        <f t="shared" si="1"/>
        <v>11200</v>
      </c>
      <c r="C124" s="308">
        <v>2</v>
      </c>
      <c r="D124" s="308">
        <v>4</v>
      </c>
      <c r="E124" s="308">
        <v>18</v>
      </c>
      <c r="F124" s="308">
        <v>23</v>
      </c>
      <c r="G124" s="309">
        <v>2</v>
      </c>
      <c r="H124" s="310">
        <v>10255</v>
      </c>
      <c r="I124" s="311">
        <v>90.1</v>
      </c>
      <c r="J124" s="310">
        <v>12389</v>
      </c>
      <c r="K124" s="312">
        <v>112.56</v>
      </c>
      <c r="L124" s="310">
        <v>15313</v>
      </c>
      <c r="M124" s="311">
        <v>140.9</v>
      </c>
      <c r="N124" s="310">
        <v>16281</v>
      </c>
      <c r="O124" s="311">
        <v>154.22</v>
      </c>
    </row>
    <row r="125" spans="2:15" ht="15.75">
      <c r="B125" s="300">
        <f t="shared" si="1"/>
        <v>11300</v>
      </c>
      <c r="C125" s="301">
        <v>2</v>
      </c>
      <c r="D125" s="301">
        <v>5</v>
      </c>
      <c r="E125" s="301">
        <v>18</v>
      </c>
      <c r="F125" s="301">
        <v>25</v>
      </c>
      <c r="G125" s="302">
        <v>2</v>
      </c>
      <c r="H125" s="303">
        <v>10469</v>
      </c>
      <c r="I125" s="304">
        <v>91.71</v>
      </c>
      <c r="J125" s="303">
        <v>12621</v>
      </c>
      <c r="K125" s="305">
        <v>114.37</v>
      </c>
      <c r="L125" s="303">
        <v>15571</v>
      </c>
      <c r="M125" s="306">
        <v>142.96</v>
      </c>
      <c r="N125" s="303">
        <v>16547</v>
      </c>
      <c r="O125" s="304">
        <v>156.4</v>
      </c>
    </row>
    <row r="126" spans="2:15" ht="15.75">
      <c r="B126" s="307">
        <f t="shared" si="1"/>
        <v>11400</v>
      </c>
      <c r="C126" s="308">
        <v>2</v>
      </c>
      <c r="D126" s="308">
        <v>5</v>
      </c>
      <c r="E126" s="308">
        <v>18</v>
      </c>
      <c r="F126" s="308">
        <v>25</v>
      </c>
      <c r="G126" s="309">
        <v>2</v>
      </c>
      <c r="H126" s="310">
        <v>10529</v>
      </c>
      <c r="I126" s="311">
        <v>92.27</v>
      </c>
      <c r="J126" s="310">
        <v>12699</v>
      </c>
      <c r="K126" s="312">
        <v>115.12</v>
      </c>
      <c r="L126" s="310">
        <v>15677</v>
      </c>
      <c r="M126" s="311">
        <v>143.97</v>
      </c>
      <c r="N126" s="310">
        <v>16661</v>
      </c>
      <c r="O126" s="311">
        <v>157.53</v>
      </c>
    </row>
    <row r="127" spans="2:15" ht="15.75">
      <c r="B127" s="300">
        <f t="shared" si="1"/>
        <v>11500</v>
      </c>
      <c r="C127" s="301">
        <v>2</v>
      </c>
      <c r="D127" s="301">
        <v>5</v>
      </c>
      <c r="E127" s="301">
        <v>18</v>
      </c>
      <c r="F127" s="301">
        <v>25</v>
      </c>
      <c r="G127" s="302">
        <v>2</v>
      </c>
      <c r="H127" s="303">
        <v>10589</v>
      </c>
      <c r="I127" s="304">
        <v>92.84</v>
      </c>
      <c r="J127" s="303">
        <v>12779</v>
      </c>
      <c r="K127" s="305">
        <v>115.88</v>
      </c>
      <c r="L127" s="303">
        <v>15781</v>
      </c>
      <c r="M127" s="306">
        <v>144.97999999999999</v>
      </c>
      <c r="N127" s="303">
        <v>16773</v>
      </c>
      <c r="O127" s="304">
        <v>158.66</v>
      </c>
    </row>
    <row r="128" spans="2:15" ht="15.75">
      <c r="B128" s="307">
        <f t="shared" si="1"/>
        <v>11600</v>
      </c>
      <c r="C128" s="308">
        <v>2</v>
      </c>
      <c r="D128" s="308">
        <v>5</v>
      </c>
      <c r="E128" s="308">
        <v>18</v>
      </c>
      <c r="F128" s="308">
        <v>25</v>
      </c>
      <c r="G128" s="309">
        <v>2</v>
      </c>
      <c r="H128" s="310">
        <v>10649</v>
      </c>
      <c r="I128" s="311">
        <v>93.4</v>
      </c>
      <c r="J128" s="310">
        <v>12857</v>
      </c>
      <c r="K128" s="312">
        <v>116.64</v>
      </c>
      <c r="L128" s="310">
        <v>15885</v>
      </c>
      <c r="M128" s="311">
        <v>145.99</v>
      </c>
      <c r="N128" s="310">
        <v>16887</v>
      </c>
      <c r="O128" s="311">
        <v>159.79</v>
      </c>
    </row>
    <row r="129" spans="2:15" ht="15.75">
      <c r="B129" s="300">
        <f t="shared" si="1"/>
        <v>11700</v>
      </c>
      <c r="C129" s="301">
        <v>2</v>
      </c>
      <c r="D129" s="301">
        <v>4</v>
      </c>
      <c r="E129" s="301">
        <v>19</v>
      </c>
      <c r="F129" s="301">
        <v>24</v>
      </c>
      <c r="G129" s="302">
        <v>2</v>
      </c>
      <c r="H129" s="303">
        <v>10696</v>
      </c>
      <c r="I129" s="304">
        <v>94.02</v>
      </c>
      <c r="J129" s="303">
        <v>12922</v>
      </c>
      <c r="K129" s="305">
        <v>117.45</v>
      </c>
      <c r="L129" s="303">
        <v>15976</v>
      </c>
      <c r="M129" s="306">
        <v>147.06</v>
      </c>
      <c r="N129" s="303">
        <v>16986</v>
      </c>
      <c r="O129" s="304">
        <v>160.97999999999999</v>
      </c>
    </row>
    <row r="130" spans="2:15" ht="15.75">
      <c r="B130" s="307">
        <f t="shared" si="1"/>
        <v>11800</v>
      </c>
      <c r="C130" s="308">
        <v>2</v>
      </c>
      <c r="D130" s="308">
        <v>4</v>
      </c>
      <c r="E130" s="308">
        <v>19</v>
      </c>
      <c r="F130" s="308">
        <v>24</v>
      </c>
      <c r="G130" s="309">
        <v>2</v>
      </c>
      <c r="H130" s="310">
        <v>10756</v>
      </c>
      <c r="I130" s="311">
        <v>94.59</v>
      </c>
      <c r="J130" s="310">
        <v>13000</v>
      </c>
      <c r="K130" s="312">
        <v>118.21</v>
      </c>
      <c r="L130" s="310">
        <v>16080</v>
      </c>
      <c r="M130" s="311">
        <v>148.07</v>
      </c>
      <c r="N130" s="310">
        <v>17100</v>
      </c>
      <c r="O130" s="311">
        <v>162.11000000000001</v>
      </c>
    </row>
    <row r="131" spans="2:15" ht="15.75">
      <c r="B131" s="300">
        <f t="shared" si="1"/>
        <v>11900</v>
      </c>
      <c r="C131" s="301">
        <v>2</v>
      </c>
      <c r="D131" s="301">
        <v>5</v>
      </c>
      <c r="E131" s="301">
        <v>19</v>
      </c>
      <c r="F131" s="301">
        <v>26</v>
      </c>
      <c r="G131" s="302">
        <v>2</v>
      </c>
      <c r="H131" s="303">
        <v>10970</v>
      </c>
      <c r="I131" s="304">
        <v>96.19</v>
      </c>
      <c r="J131" s="303">
        <v>13232</v>
      </c>
      <c r="K131" s="305">
        <v>120.02</v>
      </c>
      <c r="L131" s="303">
        <v>16338</v>
      </c>
      <c r="M131" s="306">
        <v>150.13</v>
      </c>
      <c r="N131" s="303">
        <v>17366</v>
      </c>
      <c r="O131" s="304">
        <v>164.29</v>
      </c>
    </row>
    <row r="132" spans="2:15" ht="16.5" thickBot="1">
      <c r="B132" s="322">
        <f t="shared" si="1"/>
        <v>12000</v>
      </c>
      <c r="C132" s="323">
        <v>2</v>
      </c>
      <c r="D132" s="323">
        <v>5</v>
      </c>
      <c r="E132" s="323">
        <v>19</v>
      </c>
      <c r="F132" s="323">
        <v>26</v>
      </c>
      <c r="G132" s="324">
        <v>2</v>
      </c>
      <c r="H132" s="325">
        <v>11030</v>
      </c>
      <c r="I132" s="326">
        <v>96.76</v>
      </c>
      <c r="J132" s="325">
        <v>13310</v>
      </c>
      <c r="K132" s="327">
        <v>120.783</v>
      </c>
      <c r="L132" s="325">
        <v>16444</v>
      </c>
      <c r="M132" s="326">
        <v>151.13999999999999</v>
      </c>
      <c r="N132" s="325">
        <v>17480</v>
      </c>
      <c r="O132" s="326">
        <v>165.42</v>
      </c>
    </row>
    <row r="133" spans="2:15">
      <c r="D133" s="210"/>
      <c r="J133" s="329"/>
      <c r="K133" s="330"/>
    </row>
    <row r="134" spans="2:15">
      <c r="B134" s="331"/>
      <c r="C134" s="332"/>
      <c r="D134" s="332"/>
      <c r="E134" s="332"/>
      <c r="F134" s="332"/>
      <c r="G134" s="332"/>
      <c r="H134" s="332"/>
    </row>
    <row r="135" spans="2:15" ht="15">
      <c r="B135" s="333" t="s">
        <v>247</v>
      </c>
      <c r="C135" s="333"/>
      <c r="D135" s="333"/>
      <c r="E135" s="333"/>
      <c r="F135" s="333"/>
      <c r="G135" s="333"/>
      <c r="H135" s="334"/>
      <c r="I135" s="334"/>
      <c r="J135" s="334"/>
      <c r="K135" s="334"/>
    </row>
    <row r="136" spans="2:15" ht="15">
      <c r="B136" s="333" t="s">
        <v>248</v>
      </c>
      <c r="C136" s="333"/>
      <c r="D136" s="333"/>
      <c r="E136" s="333"/>
      <c r="F136" s="333"/>
      <c r="G136" s="333"/>
      <c r="H136" s="334"/>
      <c r="I136" s="334"/>
      <c r="J136" s="334"/>
      <c r="K136" s="334"/>
    </row>
    <row r="137" spans="2:15" ht="15">
      <c r="B137" s="333" t="s">
        <v>249</v>
      </c>
      <c r="C137" s="333"/>
      <c r="D137" s="333"/>
      <c r="E137" s="333"/>
      <c r="F137" s="333"/>
      <c r="G137" s="333"/>
      <c r="H137" s="334"/>
      <c r="I137" s="334"/>
      <c r="J137" s="334"/>
      <c r="K137" s="334"/>
    </row>
    <row r="138" spans="2:15" ht="15">
      <c r="B138" s="333" t="s">
        <v>250</v>
      </c>
      <c r="C138" s="333"/>
      <c r="D138" s="333"/>
      <c r="E138" s="333"/>
      <c r="F138" s="333"/>
      <c r="G138" s="333"/>
      <c r="H138" s="334"/>
      <c r="I138" s="334"/>
      <c r="J138" s="334"/>
      <c r="K138" s="334"/>
    </row>
    <row r="139" spans="2:15" ht="15">
      <c r="B139" s="333" t="s">
        <v>251</v>
      </c>
      <c r="C139" s="333"/>
      <c r="D139" s="333"/>
      <c r="E139" s="333"/>
      <c r="F139" s="333"/>
      <c r="G139" s="333"/>
      <c r="H139" s="334"/>
      <c r="I139" s="334"/>
      <c r="J139" s="334"/>
      <c r="K139" s="334"/>
    </row>
    <row r="140" spans="2:15" s="204" customFormat="1" ht="15">
      <c r="B140" s="335" t="s">
        <v>252</v>
      </c>
      <c r="C140" s="336"/>
      <c r="D140" s="337"/>
      <c r="E140" s="337"/>
      <c r="F140" s="337"/>
      <c r="G140" s="337"/>
    </row>
    <row r="141" spans="2:15" ht="15">
      <c r="B141" s="338"/>
      <c r="C141" s="338"/>
      <c r="D141" s="339"/>
      <c r="E141" s="338"/>
      <c r="F141" s="338"/>
      <c r="G141" s="338"/>
    </row>
  </sheetData>
  <autoFilter ref="B29:O132">
    <filterColumn colId="6" showButton="0"/>
    <filterColumn colId="8" showButton="0"/>
    <filterColumn colId="10" showButton="0"/>
    <filterColumn colId="12" showButton="0"/>
    <sortState ref="B30:O132">
      <sortCondition sortBy="cellColor" ref="B29:B132" dxfId="0"/>
    </sortState>
  </autoFilter>
  <dataConsolidate/>
  <mergeCells count="12">
    <mergeCell ref="B22:O22"/>
    <mergeCell ref="H29:I29"/>
    <mergeCell ref="J29:K29"/>
    <mergeCell ref="L29:M29"/>
    <mergeCell ref="N29:O29"/>
    <mergeCell ref="A2:G2"/>
    <mergeCell ref="M2:O2"/>
    <mergeCell ref="A3:O3"/>
    <mergeCell ref="A4:H4"/>
    <mergeCell ref="C9:G20"/>
    <mergeCell ref="K9:O9"/>
    <mergeCell ref="L14:O14"/>
  </mergeCells>
  <pageMargins left="0.27" right="0.17" top="0.27559055118110237" bottom="0.27559055118110237" header="0.19685039370078741" footer="0.19685039370078741"/>
  <pageSetup paperSize="9" scale="74" fitToHeight="2" orientation="portrait" r:id="rId1"/>
  <headerFooter alignWithMargins="0"/>
  <rowBreaks count="1" manualBreakCount="1">
    <brk id="141" min="1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3"/>
  <sheetViews>
    <sheetView zoomScale="80" zoomScaleNormal="80" workbookViewId="0">
      <selection sqref="A1:G1"/>
    </sheetView>
  </sheetViews>
  <sheetFormatPr defaultRowHeight="12"/>
  <cols>
    <col min="1" max="1" width="3.140625" style="204" customWidth="1"/>
    <col min="2" max="2" width="53.28515625" style="204" customWidth="1"/>
    <col min="3" max="3" width="10.7109375" style="205" bestFit="1" customWidth="1"/>
    <col min="4" max="4" width="27.140625" style="204" bestFit="1" customWidth="1"/>
    <col min="5" max="5" width="16.7109375" style="204" customWidth="1"/>
    <col min="6" max="6" width="32.7109375" style="204" customWidth="1"/>
    <col min="7" max="256" width="9.140625" style="204"/>
    <col min="257" max="257" width="3.140625" style="204" customWidth="1"/>
    <col min="258" max="258" width="53.28515625" style="204" customWidth="1"/>
    <col min="259" max="259" width="10.7109375" style="204" bestFit="1" customWidth="1"/>
    <col min="260" max="260" width="27.140625" style="204" bestFit="1" customWidth="1"/>
    <col min="261" max="261" width="16.7109375" style="204" customWidth="1"/>
    <col min="262" max="262" width="32.7109375" style="204" customWidth="1"/>
    <col min="263" max="512" width="9.140625" style="204"/>
    <col min="513" max="513" width="3.140625" style="204" customWidth="1"/>
    <col min="514" max="514" width="53.28515625" style="204" customWidth="1"/>
    <col min="515" max="515" width="10.7109375" style="204" bestFit="1" customWidth="1"/>
    <col min="516" max="516" width="27.140625" style="204" bestFit="1" customWidth="1"/>
    <col min="517" max="517" width="16.7109375" style="204" customWidth="1"/>
    <col min="518" max="518" width="32.7109375" style="204" customWidth="1"/>
    <col min="519" max="768" width="9.140625" style="204"/>
    <col min="769" max="769" width="3.140625" style="204" customWidth="1"/>
    <col min="770" max="770" width="53.28515625" style="204" customWidth="1"/>
    <col min="771" max="771" width="10.7109375" style="204" bestFit="1" customWidth="1"/>
    <col min="772" max="772" width="27.140625" style="204" bestFit="1" customWidth="1"/>
    <col min="773" max="773" width="16.7109375" style="204" customWidth="1"/>
    <col min="774" max="774" width="32.7109375" style="204" customWidth="1"/>
    <col min="775" max="1024" width="9.140625" style="204"/>
    <col min="1025" max="1025" width="3.140625" style="204" customWidth="1"/>
    <col min="1026" max="1026" width="53.28515625" style="204" customWidth="1"/>
    <col min="1027" max="1027" width="10.7109375" style="204" bestFit="1" customWidth="1"/>
    <col min="1028" max="1028" width="27.140625" style="204" bestFit="1" customWidth="1"/>
    <col min="1029" max="1029" width="16.7109375" style="204" customWidth="1"/>
    <col min="1030" max="1030" width="32.7109375" style="204" customWidth="1"/>
    <col min="1031" max="1280" width="9.140625" style="204"/>
    <col min="1281" max="1281" width="3.140625" style="204" customWidth="1"/>
    <col min="1282" max="1282" width="53.28515625" style="204" customWidth="1"/>
    <col min="1283" max="1283" width="10.7109375" style="204" bestFit="1" customWidth="1"/>
    <col min="1284" max="1284" width="27.140625" style="204" bestFit="1" customWidth="1"/>
    <col min="1285" max="1285" width="16.7109375" style="204" customWidth="1"/>
    <col min="1286" max="1286" width="32.7109375" style="204" customWidth="1"/>
    <col min="1287" max="1536" width="9.140625" style="204"/>
    <col min="1537" max="1537" width="3.140625" style="204" customWidth="1"/>
    <col min="1538" max="1538" width="53.28515625" style="204" customWidth="1"/>
    <col min="1539" max="1539" width="10.7109375" style="204" bestFit="1" customWidth="1"/>
    <col min="1540" max="1540" width="27.140625" style="204" bestFit="1" customWidth="1"/>
    <col min="1541" max="1541" width="16.7109375" style="204" customWidth="1"/>
    <col min="1542" max="1542" width="32.7109375" style="204" customWidth="1"/>
    <col min="1543" max="1792" width="9.140625" style="204"/>
    <col min="1793" max="1793" width="3.140625" style="204" customWidth="1"/>
    <col min="1794" max="1794" width="53.28515625" style="204" customWidth="1"/>
    <col min="1795" max="1795" width="10.7109375" style="204" bestFit="1" customWidth="1"/>
    <col min="1796" max="1796" width="27.140625" style="204" bestFit="1" customWidth="1"/>
    <col min="1797" max="1797" width="16.7109375" style="204" customWidth="1"/>
    <col min="1798" max="1798" width="32.7109375" style="204" customWidth="1"/>
    <col min="1799" max="2048" width="9.140625" style="204"/>
    <col min="2049" max="2049" width="3.140625" style="204" customWidth="1"/>
    <col min="2050" max="2050" width="53.28515625" style="204" customWidth="1"/>
    <col min="2051" max="2051" width="10.7109375" style="204" bestFit="1" customWidth="1"/>
    <col min="2052" max="2052" width="27.140625" style="204" bestFit="1" customWidth="1"/>
    <col min="2053" max="2053" width="16.7109375" style="204" customWidth="1"/>
    <col min="2054" max="2054" width="32.7109375" style="204" customWidth="1"/>
    <col min="2055" max="2304" width="9.140625" style="204"/>
    <col min="2305" max="2305" width="3.140625" style="204" customWidth="1"/>
    <col min="2306" max="2306" width="53.28515625" style="204" customWidth="1"/>
    <col min="2307" max="2307" width="10.7109375" style="204" bestFit="1" customWidth="1"/>
    <col min="2308" max="2308" width="27.140625" style="204" bestFit="1" customWidth="1"/>
    <col min="2309" max="2309" width="16.7109375" style="204" customWidth="1"/>
    <col min="2310" max="2310" width="32.7109375" style="204" customWidth="1"/>
    <col min="2311" max="2560" width="9.140625" style="204"/>
    <col min="2561" max="2561" width="3.140625" style="204" customWidth="1"/>
    <col min="2562" max="2562" width="53.28515625" style="204" customWidth="1"/>
    <col min="2563" max="2563" width="10.7109375" style="204" bestFit="1" customWidth="1"/>
    <col min="2564" max="2564" width="27.140625" style="204" bestFit="1" customWidth="1"/>
    <col min="2565" max="2565" width="16.7109375" style="204" customWidth="1"/>
    <col min="2566" max="2566" width="32.7109375" style="204" customWidth="1"/>
    <col min="2567" max="2816" width="9.140625" style="204"/>
    <col min="2817" max="2817" width="3.140625" style="204" customWidth="1"/>
    <col min="2818" max="2818" width="53.28515625" style="204" customWidth="1"/>
    <col min="2819" max="2819" width="10.7109375" style="204" bestFit="1" customWidth="1"/>
    <col min="2820" max="2820" width="27.140625" style="204" bestFit="1" customWidth="1"/>
    <col min="2821" max="2821" width="16.7109375" style="204" customWidth="1"/>
    <col min="2822" max="2822" width="32.7109375" style="204" customWidth="1"/>
    <col min="2823" max="3072" width="9.140625" style="204"/>
    <col min="3073" max="3073" width="3.140625" style="204" customWidth="1"/>
    <col min="3074" max="3074" width="53.28515625" style="204" customWidth="1"/>
    <col min="3075" max="3075" width="10.7109375" style="204" bestFit="1" customWidth="1"/>
    <col min="3076" max="3076" width="27.140625" style="204" bestFit="1" customWidth="1"/>
    <col min="3077" max="3077" width="16.7109375" style="204" customWidth="1"/>
    <col min="3078" max="3078" width="32.7109375" style="204" customWidth="1"/>
    <col min="3079" max="3328" width="9.140625" style="204"/>
    <col min="3329" max="3329" width="3.140625" style="204" customWidth="1"/>
    <col min="3330" max="3330" width="53.28515625" style="204" customWidth="1"/>
    <col min="3331" max="3331" width="10.7109375" style="204" bestFit="1" customWidth="1"/>
    <col min="3332" max="3332" width="27.140625" style="204" bestFit="1" customWidth="1"/>
    <col min="3333" max="3333" width="16.7109375" style="204" customWidth="1"/>
    <col min="3334" max="3334" width="32.7109375" style="204" customWidth="1"/>
    <col min="3335" max="3584" width="9.140625" style="204"/>
    <col min="3585" max="3585" width="3.140625" style="204" customWidth="1"/>
    <col min="3586" max="3586" width="53.28515625" style="204" customWidth="1"/>
    <col min="3587" max="3587" width="10.7109375" style="204" bestFit="1" customWidth="1"/>
    <col min="3588" max="3588" width="27.140625" style="204" bestFit="1" customWidth="1"/>
    <col min="3589" max="3589" width="16.7109375" style="204" customWidth="1"/>
    <col min="3590" max="3590" width="32.7109375" style="204" customWidth="1"/>
    <col min="3591" max="3840" width="9.140625" style="204"/>
    <col min="3841" max="3841" width="3.140625" style="204" customWidth="1"/>
    <col min="3842" max="3842" width="53.28515625" style="204" customWidth="1"/>
    <col min="3843" max="3843" width="10.7109375" style="204" bestFit="1" customWidth="1"/>
    <col min="3844" max="3844" width="27.140625" style="204" bestFit="1" customWidth="1"/>
    <col min="3845" max="3845" width="16.7109375" style="204" customWidth="1"/>
    <col min="3846" max="3846" width="32.7109375" style="204" customWidth="1"/>
    <col min="3847" max="4096" width="9.140625" style="204"/>
    <col min="4097" max="4097" width="3.140625" style="204" customWidth="1"/>
    <col min="4098" max="4098" width="53.28515625" style="204" customWidth="1"/>
    <col min="4099" max="4099" width="10.7109375" style="204" bestFit="1" customWidth="1"/>
    <col min="4100" max="4100" width="27.140625" style="204" bestFit="1" customWidth="1"/>
    <col min="4101" max="4101" width="16.7109375" style="204" customWidth="1"/>
    <col min="4102" max="4102" width="32.7109375" style="204" customWidth="1"/>
    <col min="4103" max="4352" width="9.140625" style="204"/>
    <col min="4353" max="4353" width="3.140625" style="204" customWidth="1"/>
    <col min="4354" max="4354" width="53.28515625" style="204" customWidth="1"/>
    <col min="4355" max="4355" width="10.7109375" style="204" bestFit="1" customWidth="1"/>
    <col min="4356" max="4356" width="27.140625" style="204" bestFit="1" customWidth="1"/>
    <col min="4357" max="4357" width="16.7109375" style="204" customWidth="1"/>
    <col min="4358" max="4358" width="32.7109375" style="204" customWidth="1"/>
    <col min="4359" max="4608" width="9.140625" style="204"/>
    <col min="4609" max="4609" width="3.140625" style="204" customWidth="1"/>
    <col min="4610" max="4610" width="53.28515625" style="204" customWidth="1"/>
    <col min="4611" max="4611" width="10.7109375" style="204" bestFit="1" customWidth="1"/>
    <col min="4612" max="4612" width="27.140625" style="204" bestFit="1" customWidth="1"/>
    <col min="4613" max="4613" width="16.7109375" style="204" customWidth="1"/>
    <col min="4614" max="4614" width="32.7109375" style="204" customWidth="1"/>
    <col min="4615" max="4864" width="9.140625" style="204"/>
    <col min="4865" max="4865" width="3.140625" style="204" customWidth="1"/>
    <col min="4866" max="4866" width="53.28515625" style="204" customWidth="1"/>
    <col min="4867" max="4867" width="10.7109375" style="204" bestFit="1" customWidth="1"/>
    <col min="4868" max="4868" width="27.140625" style="204" bestFit="1" customWidth="1"/>
    <col min="4869" max="4869" width="16.7109375" style="204" customWidth="1"/>
    <col min="4870" max="4870" width="32.7109375" style="204" customWidth="1"/>
    <col min="4871" max="5120" width="9.140625" style="204"/>
    <col min="5121" max="5121" width="3.140625" style="204" customWidth="1"/>
    <col min="5122" max="5122" width="53.28515625" style="204" customWidth="1"/>
    <col min="5123" max="5123" width="10.7109375" style="204" bestFit="1" customWidth="1"/>
    <col min="5124" max="5124" width="27.140625" style="204" bestFit="1" customWidth="1"/>
    <col min="5125" max="5125" width="16.7109375" style="204" customWidth="1"/>
    <col min="5126" max="5126" width="32.7109375" style="204" customWidth="1"/>
    <col min="5127" max="5376" width="9.140625" style="204"/>
    <col min="5377" max="5377" width="3.140625" style="204" customWidth="1"/>
    <col min="5378" max="5378" width="53.28515625" style="204" customWidth="1"/>
    <col min="5379" max="5379" width="10.7109375" style="204" bestFit="1" customWidth="1"/>
    <col min="5380" max="5380" width="27.140625" style="204" bestFit="1" customWidth="1"/>
    <col min="5381" max="5381" width="16.7109375" style="204" customWidth="1"/>
    <col min="5382" max="5382" width="32.7109375" style="204" customWidth="1"/>
    <col min="5383" max="5632" width="9.140625" style="204"/>
    <col min="5633" max="5633" width="3.140625" style="204" customWidth="1"/>
    <col min="5634" max="5634" width="53.28515625" style="204" customWidth="1"/>
    <col min="5635" max="5635" width="10.7109375" style="204" bestFit="1" customWidth="1"/>
    <col min="5636" max="5636" width="27.140625" style="204" bestFit="1" customWidth="1"/>
    <col min="5637" max="5637" width="16.7109375" style="204" customWidth="1"/>
    <col min="5638" max="5638" width="32.7109375" style="204" customWidth="1"/>
    <col min="5639" max="5888" width="9.140625" style="204"/>
    <col min="5889" max="5889" width="3.140625" style="204" customWidth="1"/>
    <col min="5890" max="5890" width="53.28515625" style="204" customWidth="1"/>
    <col min="5891" max="5891" width="10.7109375" style="204" bestFit="1" customWidth="1"/>
    <col min="5892" max="5892" width="27.140625" style="204" bestFit="1" customWidth="1"/>
    <col min="5893" max="5893" width="16.7109375" style="204" customWidth="1"/>
    <col min="5894" max="5894" width="32.7109375" style="204" customWidth="1"/>
    <col min="5895" max="6144" width="9.140625" style="204"/>
    <col min="6145" max="6145" width="3.140625" style="204" customWidth="1"/>
    <col min="6146" max="6146" width="53.28515625" style="204" customWidth="1"/>
    <col min="6147" max="6147" width="10.7109375" style="204" bestFit="1" customWidth="1"/>
    <col min="6148" max="6148" width="27.140625" style="204" bestFit="1" customWidth="1"/>
    <col min="6149" max="6149" width="16.7109375" style="204" customWidth="1"/>
    <col min="6150" max="6150" width="32.7109375" style="204" customWidth="1"/>
    <col min="6151" max="6400" width="9.140625" style="204"/>
    <col min="6401" max="6401" width="3.140625" style="204" customWidth="1"/>
    <col min="6402" max="6402" width="53.28515625" style="204" customWidth="1"/>
    <col min="6403" max="6403" width="10.7109375" style="204" bestFit="1" customWidth="1"/>
    <col min="6404" max="6404" width="27.140625" style="204" bestFit="1" customWidth="1"/>
    <col min="6405" max="6405" width="16.7109375" style="204" customWidth="1"/>
    <col min="6406" max="6406" width="32.7109375" style="204" customWidth="1"/>
    <col min="6407" max="6656" width="9.140625" style="204"/>
    <col min="6657" max="6657" width="3.140625" style="204" customWidth="1"/>
    <col min="6658" max="6658" width="53.28515625" style="204" customWidth="1"/>
    <col min="6659" max="6659" width="10.7109375" style="204" bestFit="1" customWidth="1"/>
    <col min="6660" max="6660" width="27.140625" style="204" bestFit="1" customWidth="1"/>
    <col min="6661" max="6661" width="16.7109375" style="204" customWidth="1"/>
    <col min="6662" max="6662" width="32.7109375" style="204" customWidth="1"/>
    <col min="6663" max="6912" width="9.140625" style="204"/>
    <col min="6913" max="6913" width="3.140625" style="204" customWidth="1"/>
    <col min="6914" max="6914" width="53.28515625" style="204" customWidth="1"/>
    <col min="6915" max="6915" width="10.7109375" style="204" bestFit="1" customWidth="1"/>
    <col min="6916" max="6916" width="27.140625" style="204" bestFit="1" customWidth="1"/>
    <col min="6917" max="6917" width="16.7109375" style="204" customWidth="1"/>
    <col min="6918" max="6918" width="32.7109375" style="204" customWidth="1"/>
    <col min="6919" max="7168" width="9.140625" style="204"/>
    <col min="7169" max="7169" width="3.140625" style="204" customWidth="1"/>
    <col min="7170" max="7170" width="53.28515625" style="204" customWidth="1"/>
    <col min="7171" max="7171" width="10.7109375" style="204" bestFit="1" customWidth="1"/>
    <col min="7172" max="7172" width="27.140625" style="204" bestFit="1" customWidth="1"/>
    <col min="7173" max="7173" width="16.7109375" style="204" customWidth="1"/>
    <col min="7174" max="7174" width="32.7109375" style="204" customWidth="1"/>
    <col min="7175" max="7424" width="9.140625" style="204"/>
    <col min="7425" max="7425" width="3.140625" style="204" customWidth="1"/>
    <col min="7426" max="7426" width="53.28515625" style="204" customWidth="1"/>
    <col min="7427" max="7427" width="10.7109375" style="204" bestFit="1" customWidth="1"/>
    <col min="7428" max="7428" width="27.140625" style="204" bestFit="1" customWidth="1"/>
    <col min="7429" max="7429" width="16.7109375" style="204" customWidth="1"/>
    <col min="7430" max="7430" width="32.7109375" style="204" customWidth="1"/>
    <col min="7431" max="7680" width="9.140625" style="204"/>
    <col min="7681" max="7681" width="3.140625" style="204" customWidth="1"/>
    <col min="7682" max="7682" width="53.28515625" style="204" customWidth="1"/>
    <col min="7683" max="7683" width="10.7109375" style="204" bestFit="1" customWidth="1"/>
    <col min="7684" max="7684" width="27.140625" style="204" bestFit="1" customWidth="1"/>
    <col min="7685" max="7685" width="16.7109375" style="204" customWidth="1"/>
    <col min="7686" max="7686" width="32.7109375" style="204" customWidth="1"/>
    <col min="7687" max="7936" width="9.140625" style="204"/>
    <col min="7937" max="7937" width="3.140625" style="204" customWidth="1"/>
    <col min="7938" max="7938" width="53.28515625" style="204" customWidth="1"/>
    <col min="7939" max="7939" width="10.7109375" style="204" bestFit="1" customWidth="1"/>
    <col min="7940" max="7940" width="27.140625" style="204" bestFit="1" customWidth="1"/>
    <col min="7941" max="7941" width="16.7109375" style="204" customWidth="1"/>
    <col min="7942" max="7942" width="32.7109375" style="204" customWidth="1"/>
    <col min="7943" max="8192" width="9.140625" style="204"/>
    <col min="8193" max="8193" width="3.140625" style="204" customWidth="1"/>
    <col min="8194" max="8194" width="53.28515625" style="204" customWidth="1"/>
    <col min="8195" max="8195" width="10.7109375" style="204" bestFit="1" customWidth="1"/>
    <col min="8196" max="8196" width="27.140625" style="204" bestFit="1" customWidth="1"/>
    <col min="8197" max="8197" width="16.7109375" style="204" customWidth="1"/>
    <col min="8198" max="8198" width="32.7109375" style="204" customWidth="1"/>
    <col min="8199" max="8448" width="9.140625" style="204"/>
    <col min="8449" max="8449" width="3.140625" style="204" customWidth="1"/>
    <col min="8450" max="8450" width="53.28515625" style="204" customWidth="1"/>
    <col min="8451" max="8451" width="10.7109375" style="204" bestFit="1" customWidth="1"/>
    <col min="8452" max="8452" width="27.140625" style="204" bestFit="1" customWidth="1"/>
    <col min="8453" max="8453" width="16.7109375" style="204" customWidth="1"/>
    <col min="8454" max="8454" width="32.7109375" style="204" customWidth="1"/>
    <col min="8455" max="8704" width="9.140625" style="204"/>
    <col min="8705" max="8705" width="3.140625" style="204" customWidth="1"/>
    <col min="8706" max="8706" width="53.28515625" style="204" customWidth="1"/>
    <col min="8707" max="8707" width="10.7109375" style="204" bestFit="1" customWidth="1"/>
    <col min="8708" max="8708" width="27.140625" style="204" bestFit="1" customWidth="1"/>
    <col min="8709" max="8709" width="16.7109375" style="204" customWidth="1"/>
    <col min="8710" max="8710" width="32.7109375" style="204" customWidth="1"/>
    <col min="8711" max="8960" width="9.140625" style="204"/>
    <col min="8961" max="8961" width="3.140625" style="204" customWidth="1"/>
    <col min="8962" max="8962" width="53.28515625" style="204" customWidth="1"/>
    <col min="8963" max="8963" width="10.7109375" style="204" bestFit="1" customWidth="1"/>
    <col min="8964" max="8964" width="27.140625" style="204" bestFit="1" customWidth="1"/>
    <col min="8965" max="8965" width="16.7109375" style="204" customWidth="1"/>
    <col min="8966" max="8966" width="32.7109375" style="204" customWidth="1"/>
    <col min="8967" max="9216" width="9.140625" style="204"/>
    <col min="9217" max="9217" width="3.140625" style="204" customWidth="1"/>
    <col min="9218" max="9218" width="53.28515625" style="204" customWidth="1"/>
    <col min="9219" max="9219" width="10.7109375" style="204" bestFit="1" customWidth="1"/>
    <col min="9220" max="9220" width="27.140625" style="204" bestFit="1" customWidth="1"/>
    <col min="9221" max="9221" width="16.7109375" style="204" customWidth="1"/>
    <col min="9222" max="9222" width="32.7109375" style="204" customWidth="1"/>
    <col min="9223" max="9472" width="9.140625" style="204"/>
    <col min="9473" max="9473" width="3.140625" style="204" customWidth="1"/>
    <col min="9474" max="9474" width="53.28515625" style="204" customWidth="1"/>
    <col min="9475" max="9475" width="10.7109375" style="204" bestFit="1" customWidth="1"/>
    <col min="9476" max="9476" width="27.140625" style="204" bestFit="1" customWidth="1"/>
    <col min="9477" max="9477" width="16.7109375" style="204" customWidth="1"/>
    <col min="9478" max="9478" width="32.7109375" style="204" customWidth="1"/>
    <col min="9479" max="9728" width="9.140625" style="204"/>
    <col min="9729" max="9729" width="3.140625" style="204" customWidth="1"/>
    <col min="9730" max="9730" width="53.28515625" style="204" customWidth="1"/>
    <col min="9731" max="9731" width="10.7109375" style="204" bestFit="1" customWidth="1"/>
    <col min="9732" max="9732" width="27.140625" style="204" bestFit="1" customWidth="1"/>
    <col min="9733" max="9733" width="16.7109375" style="204" customWidth="1"/>
    <col min="9734" max="9734" width="32.7109375" style="204" customWidth="1"/>
    <col min="9735" max="9984" width="9.140625" style="204"/>
    <col min="9985" max="9985" width="3.140625" style="204" customWidth="1"/>
    <col min="9986" max="9986" width="53.28515625" style="204" customWidth="1"/>
    <col min="9987" max="9987" width="10.7109375" style="204" bestFit="1" customWidth="1"/>
    <col min="9988" max="9988" width="27.140625" style="204" bestFit="1" customWidth="1"/>
    <col min="9989" max="9989" width="16.7109375" style="204" customWidth="1"/>
    <col min="9990" max="9990" width="32.7109375" style="204" customWidth="1"/>
    <col min="9991" max="10240" width="9.140625" style="204"/>
    <col min="10241" max="10241" width="3.140625" style="204" customWidth="1"/>
    <col min="10242" max="10242" width="53.28515625" style="204" customWidth="1"/>
    <col min="10243" max="10243" width="10.7109375" style="204" bestFit="1" customWidth="1"/>
    <col min="10244" max="10244" width="27.140625" style="204" bestFit="1" customWidth="1"/>
    <col min="10245" max="10245" width="16.7109375" style="204" customWidth="1"/>
    <col min="10246" max="10246" width="32.7109375" style="204" customWidth="1"/>
    <col min="10247" max="10496" width="9.140625" style="204"/>
    <col min="10497" max="10497" width="3.140625" style="204" customWidth="1"/>
    <col min="10498" max="10498" width="53.28515625" style="204" customWidth="1"/>
    <col min="10499" max="10499" width="10.7109375" style="204" bestFit="1" customWidth="1"/>
    <col min="10500" max="10500" width="27.140625" style="204" bestFit="1" customWidth="1"/>
    <col min="10501" max="10501" width="16.7109375" style="204" customWidth="1"/>
    <col min="10502" max="10502" width="32.7109375" style="204" customWidth="1"/>
    <col min="10503" max="10752" width="9.140625" style="204"/>
    <col min="10753" max="10753" width="3.140625" style="204" customWidth="1"/>
    <col min="10754" max="10754" width="53.28515625" style="204" customWidth="1"/>
    <col min="10755" max="10755" width="10.7109375" style="204" bestFit="1" customWidth="1"/>
    <col min="10756" max="10756" width="27.140625" style="204" bestFit="1" customWidth="1"/>
    <col min="10757" max="10757" width="16.7109375" style="204" customWidth="1"/>
    <col min="10758" max="10758" width="32.7109375" style="204" customWidth="1"/>
    <col min="10759" max="11008" width="9.140625" style="204"/>
    <col min="11009" max="11009" width="3.140625" style="204" customWidth="1"/>
    <col min="11010" max="11010" width="53.28515625" style="204" customWidth="1"/>
    <col min="11011" max="11011" width="10.7109375" style="204" bestFit="1" customWidth="1"/>
    <col min="11012" max="11012" width="27.140625" style="204" bestFit="1" customWidth="1"/>
    <col min="11013" max="11013" width="16.7109375" style="204" customWidth="1"/>
    <col min="11014" max="11014" width="32.7109375" style="204" customWidth="1"/>
    <col min="11015" max="11264" width="9.140625" style="204"/>
    <col min="11265" max="11265" width="3.140625" style="204" customWidth="1"/>
    <col min="11266" max="11266" width="53.28515625" style="204" customWidth="1"/>
    <col min="11267" max="11267" width="10.7109375" style="204" bestFit="1" customWidth="1"/>
    <col min="11268" max="11268" width="27.140625" style="204" bestFit="1" customWidth="1"/>
    <col min="11269" max="11269" width="16.7109375" style="204" customWidth="1"/>
    <col min="11270" max="11270" width="32.7109375" style="204" customWidth="1"/>
    <col min="11271" max="11520" width="9.140625" style="204"/>
    <col min="11521" max="11521" width="3.140625" style="204" customWidth="1"/>
    <col min="11522" max="11522" width="53.28515625" style="204" customWidth="1"/>
    <col min="11523" max="11523" width="10.7109375" style="204" bestFit="1" customWidth="1"/>
    <col min="11524" max="11524" width="27.140625" style="204" bestFit="1" customWidth="1"/>
    <col min="11525" max="11525" width="16.7109375" style="204" customWidth="1"/>
    <col min="11526" max="11526" width="32.7109375" style="204" customWidth="1"/>
    <col min="11527" max="11776" width="9.140625" style="204"/>
    <col min="11777" max="11777" width="3.140625" style="204" customWidth="1"/>
    <col min="11778" max="11778" width="53.28515625" style="204" customWidth="1"/>
    <col min="11779" max="11779" width="10.7109375" style="204" bestFit="1" customWidth="1"/>
    <col min="11780" max="11780" width="27.140625" style="204" bestFit="1" customWidth="1"/>
    <col min="11781" max="11781" width="16.7109375" style="204" customWidth="1"/>
    <col min="11782" max="11782" width="32.7109375" style="204" customWidth="1"/>
    <col min="11783" max="12032" width="9.140625" style="204"/>
    <col min="12033" max="12033" width="3.140625" style="204" customWidth="1"/>
    <col min="12034" max="12034" width="53.28515625" style="204" customWidth="1"/>
    <col min="12035" max="12035" width="10.7109375" style="204" bestFit="1" customWidth="1"/>
    <col min="12036" max="12036" width="27.140625" style="204" bestFit="1" customWidth="1"/>
    <col min="12037" max="12037" width="16.7109375" style="204" customWidth="1"/>
    <col min="12038" max="12038" width="32.7109375" style="204" customWidth="1"/>
    <col min="12039" max="12288" width="9.140625" style="204"/>
    <col min="12289" max="12289" width="3.140625" style="204" customWidth="1"/>
    <col min="12290" max="12290" width="53.28515625" style="204" customWidth="1"/>
    <col min="12291" max="12291" width="10.7109375" style="204" bestFit="1" customWidth="1"/>
    <col min="12292" max="12292" width="27.140625" style="204" bestFit="1" customWidth="1"/>
    <col min="12293" max="12293" width="16.7109375" style="204" customWidth="1"/>
    <col min="12294" max="12294" width="32.7109375" style="204" customWidth="1"/>
    <col min="12295" max="12544" width="9.140625" style="204"/>
    <col min="12545" max="12545" width="3.140625" style="204" customWidth="1"/>
    <col min="12546" max="12546" width="53.28515625" style="204" customWidth="1"/>
    <col min="12547" max="12547" width="10.7109375" style="204" bestFit="1" customWidth="1"/>
    <col min="12548" max="12548" width="27.140625" style="204" bestFit="1" customWidth="1"/>
    <col min="12549" max="12549" width="16.7109375" style="204" customWidth="1"/>
    <col min="12550" max="12550" width="32.7109375" style="204" customWidth="1"/>
    <col min="12551" max="12800" width="9.140625" style="204"/>
    <col min="12801" max="12801" width="3.140625" style="204" customWidth="1"/>
    <col min="12802" max="12802" width="53.28515625" style="204" customWidth="1"/>
    <col min="12803" max="12803" width="10.7109375" style="204" bestFit="1" customWidth="1"/>
    <col min="12804" max="12804" width="27.140625" style="204" bestFit="1" customWidth="1"/>
    <col min="12805" max="12805" width="16.7109375" style="204" customWidth="1"/>
    <col min="12806" max="12806" width="32.7109375" style="204" customWidth="1"/>
    <col min="12807" max="13056" width="9.140625" style="204"/>
    <col min="13057" max="13057" width="3.140625" style="204" customWidth="1"/>
    <col min="13058" max="13058" width="53.28515625" style="204" customWidth="1"/>
    <col min="13059" max="13059" width="10.7109375" style="204" bestFit="1" customWidth="1"/>
    <col min="13060" max="13060" width="27.140625" style="204" bestFit="1" customWidth="1"/>
    <col min="13061" max="13061" width="16.7109375" style="204" customWidth="1"/>
    <col min="13062" max="13062" width="32.7109375" style="204" customWidth="1"/>
    <col min="13063" max="13312" width="9.140625" style="204"/>
    <col min="13313" max="13313" width="3.140625" style="204" customWidth="1"/>
    <col min="13314" max="13314" width="53.28515625" style="204" customWidth="1"/>
    <col min="13315" max="13315" width="10.7109375" style="204" bestFit="1" customWidth="1"/>
    <col min="13316" max="13316" width="27.140625" style="204" bestFit="1" customWidth="1"/>
    <col min="13317" max="13317" width="16.7109375" style="204" customWidth="1"/>
    <col min="13318" max="13318" width="32.7109375" style="204" customWidth="1"/>
    <col min="13319" max="13568" width="9.140625" style="204"/>
    <col min="13569" max="13569" width="3.140625" style="204" customWidth="1"/>
    <col min="13570" max="13570" width="53.28515625" style="204" customWidth="1"/>
    <col min="13571" max="13571" width="10.7109375" style="204" bestFit="1" customWidth="1"/>
    <col min="13572" max="13572" width="27.140625" style="204" bestFit="1" customWidth="1"/>
    <col min="13573" max="13573" width="16.7109375" style="204" customWidth="1"/>
    <col min="13574" max="13574" width="32.7109375" style="204" customWidth="1"/>
    <col min="13575" max="13824" width="9.140625" style="204"/>
    <col min="13825" max="13825" width="3.140625" style="204" customWidth="1"/>
    <col min="13826" max="13826" width="53.28515625" style="204" customWidth="1"/>
    <col min="13827" max="13827" width="10.7109375" style="204" bestFit="1" customWidth="1"/>
    <col min="13828" max="13828" width="27.140625" style="204" bestFit="1" customWidth="1"/>
    <col min="13829" max="13829" width="16.7109375" style="204" customWidth="1"/>
    <col min="13830" max="13830" width="32.7109375" style="204" customWidth="1"/>
    <col min="13831" max="14080" width="9.140625" style="204"/>
    <col min="14081" max="14081" width="3.140625" style="204" customWidth="1"/>
    <col min="14082" max="14082" width="53.28515625" style="204" customWidth="1"/>
    <col min="14083" max="14083" width="10.7109375" style="204" bestFit="1" customWidth="1"/>
    <col min="14084" max="14084" width="27.140625" style="204" bestFit="1" customWidth="1"/>
    <col min="14085" max="14085" width="16.7109375" style="204" customWidth="1"/>
    <col min="14086" max="14086" width="32.7109375" style="204" customWidth="1"/>
    <col min="14087" max="14336" width="9.140625" style="204"/>
    <col min="14337" max="14337" width="3.140625" style="204" customWidth="1"/>
    <col min="14338" max="14338" width="53.28515625" style="204" customWidth="1"/>
    <col min="14339" max="14339" width="10.7109375" style="204" bestFit="1" customWidth="1"/>
    <col min="14340" max="14340" width="27.140625" style="204" bestFit="1" customWidth="1"/>
    <col min="14341" max="14341" width="16.7109375" style="204" customWidth="1"/>
    <col min="14342" max="14342" width="32.7109375" style="204" customWidth="1"/>
    <col min="14343" max="14592" width="9.140625" style="204"/>
    <col min="14593" max="14593" width="3.140625" style="204" customWidth="1"/>
    <col min="14594" max="14594" width="53.28515625" style="204" customWidth="1"/>
    <col min="14595" max="14595" width="10.7109375" style="204" bestFit="1" customWidth="1"/>
    <col min="14596" max="14596" width="27.140625" style="204" bestFit="1" customWidth="1"/>
    <col min="14597" max="14597" width="16.7109375" style="204" customWidth="1"/>
    <col min="14598" max="14598" width="32.7109375" style="204" customWidth="1"/>
    <col min="14599" max="14848" width="9.140625" style="204"/>
    <col min="14849" max="14849" width="3.140625" style="204" customWidth="1"/>
    <col min="14850" max="14850" width="53.28515625" style="204" customWidth="1"/>
    <col min="14851" max="14851" width="10.7109375" style="204" bestFit="1" customWidth="1"/>
    <col min="14852" max="14852" width="27.140625" style="204" bestFit="1" customWidth="1"/>
    <col min="14853" max="14853" width="16.7109375" style="204" customWidth="1"/>
    <col min="14854" max="14854" width="32.7109375" style="204" customWidth="1"/>
    <col min="14855" max="15104" width="9.140625" style="204"/>
    <col min="15105" max="15105" width="3.140625" style="204" customWidth="1"/>
    <col min="15106" max="15106" width="53.28515625" style="204" customWidth="1"/>
    <col min="15107" max="15107" width="10.7109375" style="204" bestFit="1" customWidth="1"/>
    <col min="15108" max="15108" width="27.140625" style="204" bestFit="1" customWidth="1"/>
    <col min="15109" max="15109" width="16.7109375" style="204" customWidth="1"/>
    <col min="15110" max="15110" width="32.7109375" style="204" customWidth="1"/>
    <col min="15111" max="15360" width="9.140625" style="204"/>
    <col min="15361" max="15361" width="3.140625" style="204" customWidth="1"/>
    <col min="15362" max="15362" width="53.28515625" style="204" customWidth="1"/>
    <col min="15363" max="15363" width="10.7109375" style="204" bestFit="1" customWidth="1"/>
    <col min="15364" max="15364" width="27.140625" style="204" bestFit="1" customWidth="1"/>
    <col min="15365" max="15365" width="16.7109375" style="204" customWidth="1"/>
    <col min="15366" max="15366" width="32.7109375" style="204" customWidth="1"/>
    <col min="15367" max="15616" width="9.140625" style="204"/>
    <col min="15617" max="15617" width="3.140625" style="204" customWidth="1"/>
    <col min="15618" max="15618" width="53.28515625" style="204" customWidth="1"/>
    <col min="15619" max="15619" width="10.7109375" style="204" bestFit="1" customWidth="1"/>
    <col min="15620" max="15620" width="27.140625" style="204" bestFit="1" customWidth="1"/>
    <col min="15621" max="15621" width="16.7109375" style="204" customWidth="1"/>
    <col min="15622" max="15622" width="32.7109375" style="204" customWidth="1"/>
    <col min="15623" max="15872" width="9.140625" style="204"/>
    <col min="15873" max="15873" width="3.140625" style="204" customWidth="1"/>
    <col min="15874" max="15874" width="53.28515625" style="204" customWidth="1"/>
    <col min="15875" max="15875" width="10.7109375" style="204" bestFit="1" customWidth="1"/>
    <col min="15876" max="15876" width="27.140625" style="204" bestFit="1" customWidth="1"/>
    <col min="15877" max="15877" width="16.7109375" style="204" customWidth="1"/>
    <col min="15878" max="15878" width="32.7109375" style="204" customWidth="1"/>
    <col min="15879" max="16128" width="9.140625" style="204"/>
    <col min="16129" max="16129" width="3.140625" style="204" customWidth="1"/>
    <col min="16130" max="16130" width="53.28515625" style="204" customWidth="1"/>
    <col min="16131" max="16131" width="10.7109375" style="204" bestFit="1" customWidth="1"/>
    <col min="16132" max="16132" width="27.140625" style="204" bestFit="1" customWidth="1"/>
    <col min="16133" max="16133" width="16.7109375" style="204" customWidth="1"/>
    <col min="16134" max="16134" width="32.7109375" style="204" customWidth="1"/>
    <col min="16135" max="16384" width="9.140625" style="204"/>
  </cols>
  <sheetData>
    <row r="1" spans="1:15" s="195" customFormat="1" ht="79.5" customHeight="1">
      <c r="A1" s="189"/>
      <c r="B1" s="190"/>
      <c r="C1" s="190"/>
      <c r="D1" s="190"/>
      <c r="E1" s="190"/>
      <c r="F1" s="190"/>
      <c r="G1" s="191"/>
      <c r="H1" s="192"/>
      <c r="I1" s="193"/>
      <c r="J1" s="193"/>
      <c r="K1" s="193"/>
      <c r="L1" s="193"/>
      <c r="M1" s="194"/>
      <c r="N1" s="194"/>
      <c r="O1" s="194"/>
    </row>
    <row r="2" spans="1:15" s="195" customFormat="1" ht="29.25" customHeight="1">
      <c r="A2" s="196" t="s">
        <v>218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3" spans="1:15" s="203" customFormat="1" ht="60.75" customHeight="1">
      <c r="A3" s="198" t="s">
        <v>180</v>
      </c>
      <c r="B3" s="199"/>
      <c r="C3" s="199"/>
      <c r="D3" s="199"/>
      <c r="E3" s="199"/>
      <c r="F3" s="199"/>
      <c r="G3" s="199"/>
      <c r="H3" s="199"/>
      <c r="I3" s="200"/>
      <c r="J3" s="201"/>
      <c r="K3" s="200"/>
      <c r="L3" s="201"/>
      <c r="M3" s="200"/>
      <c r="N3" s="201"/>
      <c r="O3" s="202"/>
    </row>
    <row r="4" spans="1:15" ht="130.5" customHeight="1">
      <c r="C4" s="341"/>
      <c r="D4" s="342"/>
      <c r="E4" s="343"/>
    </row>
    <row r="5" spans="1:15" ht="39.75" customHeight="1">
      <c r="B5" s="344" t="s">
        <v>253</v>
      </c>
      <c r="C5" s="344"/>
      <c r="D5" s="344"/>
      <c r="E5" s="344"/>
      <c r="F5" s="344"/>
    </row>
    <row r="6" spans="1:15" ht="18.75" customHeight="1">
      <c r="B6" s="344" t="s">
        <v>254</v>
      </c>
      <c r="C6" s="344"/>
      <c r="D6" s="344"/>
      <c r="E6" s="344"/>
      <c r="F6" s="344"/>
    </row>
    <row r="7" spans="1:15" ht="44.25" customHeight="1">
      <c r="B7" s="344" t="s">
        <v>255</v>
      </c>
      <c r="C7" s="344"/>
      <c r="D7" s="344"/>
      <c r="E7" s="344"/>
      <c r="F7" s="344"/>
    </row>
    <row r="8" spans="1:15" ht="12" customHeight="1">
      <c r="B8" s="345"/>
      <c r="C8" s="345"/>
      <c r="D8" s="345"/>
      <c r="E8" s="345"/>
      <c r="F8" s="345"/>
    </row>
    <row r="9" spans="1:15" ht="12" customHeight="1" thickBot="1">
      <c r="B9" s="204" t="s">
        <v>256</v>
      </c>
      <c r="C9" s="204"/>
      <c r="F9" s="204" t="s">
        <v>257</v>
      </c>
    </row>
    <row r="10" spans="1:15" s="346" customFormat="1" ht="16.5" customHeight="1">
      <c r="B10" s="347" t="s">
        <v>258</v>
      </c>
      <c r="C10" s="348" t="s">
        <v>259</v>
      </c>
      <c r="D10" s="347" t="s">
        <v>260</v>
      </c>
      <c r="E10" s="349" t="s">
        <v>261</v>
      </c>
      <c r="F10" s="350" t="s">
        <v>262</v>
      </c>
    </row>
    <row r="11" spans="1:15" s="346" customFormat="1" ht="15.75" customHeight="1">
      <c r="B11" s="351"/>
      <c r="C11" s="352"/>
      <c r="D11" s="351"/>
      <c r="E11" s="353"/>
      <c r="F11" s="354"/>
    </row>
    <row r="12" spans="1:15" s="346" customFormat="1" ht="36.75" customHeight="1">
      <c r="B12" s="355" t="s">
        <v>263</v>
      </c>
      <c r="C12" s="355"/>
      <c r="D12" s="355"/>
      <c r="E12" s="355"/>
      <c r="F12" s="355"/>
    </row>
    <row r="13" spans="1:15" s="346" customFormat="1" ht="15.75">
      <c r="B13" s="356" t="s">
        <v>264</v>
      </c>
      <c r="C13" s="357">
        <v>1825</v>
      </c>
      <c r="D13" s="358" t="s">
        <v>265</v>
      </c>
      <c r="E13" s="359">
        <v>10.07</v>
      </c>
      <c r="F13" s="360">
        <v>1467</v>
      </c>
      <c r="G13" s="361"/>
    </row>
    <row r="14" spans="1:15" s="346" customFormat="1" ht="15.75">
      <c r="B14" s="362" t="s">
        <v>266</v>
      </c>
      <c r="C14" s="363">
        <v>2225</v>
      </c>
      <c r="D14" s="364" t="s">
        <v>265</v>
      </c>
      <c r="E14" s="365">
        <v>11.92</v>
      </c>
      <c r="F14" s="366">
        <v>1738</v>
      </c>
      <c r="G14" s="361"/>
    </row>
    <row r="15" spans="1:15" s="346" customFormat="1" ht="15.75">
      <c r="B15" s="367" t="s">
        <v>267</v>
      </c>
      <c r="C15" s="368">
        <v>2700</v>
      </c>
      <c r="D15" s="369" t="s">
        <v>265</v>
      </c>
      <c r="E15" s="370">
        <v>14.12</v>
      </c>
      <c r="F15" s="305">
        <v>2061</v>
      </c>
      <c r="G15" s="361"/>
    </row>
    <row r="16" spans="1:15" s="346" customFormat="1" ht="15.75">
      <c r="B16" s="362" t="s">
        <v>268</v>
      </c>
      <c r="C16" s="363">
        <v>3300</v>
      </c>
      <c r="D16" s="364" t="s">
        <v>265</v>
      </c>
      <c r="E16" s="365">
        <v>16.899999999999999</v>
      </c>
      <c r="F16" s="366">
        <v>2468</v>
      </c>
      <c r="G16" s="361"/>
    </row>
    <row r="17" spans="2:7" s="346" customFormat="1" ht="16.5" thickBot="1">
      <c r="B17" s="367" t="s">
        <v>269</v>
      </c>
      <c r="C17" s="368">
        <v>3600</v>
      </c>
      <c r="D17" s="369" t="s">
        <v>265</v>
      </c>
      <c r="E17" s="370">
        <v>18.29</v>
      </c>
      <c r="F17" s="305">
        <v>2671</v>
      </c>
      <c r="G17" s="361"/>
    </row>
    <row r="18" spans="2:7" ht="15.75">
      <c r="B18" s="371" t="s">
        <v>270</v>
      </c>
      <c r="C18" s="372">
        <v>1825</v>
      </c>
      <c r="D18" s="373" t="s">
        <v>265</v>
      </c>
      <c r="E18" s="374">
        <v>10.95</v>
      </c>
      <c r="F18" s="375">
        <v>1598</v>
      </c>
      <c r="G18" s="361"/>
    </row>
    <row r="19" spans="2:7" ht="15.75">
      <c r="B19" s="362" t="s">
        <v>271</v>
      </c>
      <c r="C19" s="363">
        <v>2225</v>
      </c>
      <c r="D19" s="364" t="s">
        <v>265</v>
      </c>
      <c r="E19" s="365">
        <v>13</v>
      </c>
      <c r="F19" s="366">
        <v>1898</v>
      </c>
      <c r="G19" s="361"/>
    </row>
    <row r="20" spans="2:7" ht="15.75">
      <c r="B20" s="367" t="s">
        <v>272</v>
      </c>
      <c r="C20" s="368">
        <v>2700</v>
      </c>
      <c r="D20" s="369" t="s">
        <v>265</v>
      </c>
      <c r="E20" s="370">
        <v>15.42</v>
      </c>
      <c r="F20" s="305">
        <v>2255</v>
      </c>
      <c r="G20" s="361"/>
    </row>
    <row r="21" spans="2:7" s="346" customFormat="1" ht="15.75">
      <c r="B21" s="362" t="s">
        <v>273</v>
      </c>
      <c r="C21" s="363">
        <v>3300</v>
      </c>
      <c r="D21" s="364" t="s">
        <v>265</v>
      </c>
      <c r="E21" s="365">
        <v>18.5</v>
      </c>
      <c r="F21" s="366">
        <v>2706</v>
      </c>
      <c r="G21" s="361"/>
    </row>
    <row r="22" spans="2:7" s="346" customFormat="1" ht="16.5" thickBot="1">
      <c r="B22" s="376" t="s">
        <v>274</v>
      </c>
      <c r="C22" s="377">
        <v>3600</v>
      </c>
      <c r="D22" s="378" t="s">
        <v>265</v>
      </c>
      <c r="E22" s="379">
        <v>20.03</v>
      </c>
      <c r="F22" s="380">
        <v>2931</v>
      </c>
      <c r="G22" s="361"/>
    </row>
    <row r="23" spans="2:7" s="346" customFormat="1" ht="15.75">
      <c r="B23" s="371" t="s">
        <v>275</v>
      </c>
      <c r="C23" s="372">
        <v>1825</v>
      </c>
      <c r="D23" s="373" t="s">
        <v>265</v>
      </c>
      <c r="E23" s="374">
        <v>11.82</v>
      </c>
      <c r="F23" s="375">
        <v>1729</v>
      </c>
      <c r="G23" s="361"/>
    </row>
    <row r="24" spans="2:7" s="346" customFormat="1" ht="15.75">
      <c r="B24" s="362" t="s">
        <v>276</v>
      </c>
      <c r="C24" s="363">
        <v>2225</v>
      </c>
      <c r="D24" s="364" t="s">
        <v>265</v>
      </c>
      <c r="E24" s="365">
        <v>14.06</v>
      </c>
      <c r="F24" s="366">
        <v>2058</v>
      </c>
      <c r="G24" s="361"/>
    </row>
    <row r="25" spans="2:7" s="346" customFormat="1" ht="15.75">
      <c r="B25" s="381" t="s">
        <v>277</v>
      </c>
      <c r="C25" s="382">
        <v>2700</v>
      </c>
      <c r="D25" s="383" t="s">
        <v>265</v>
      </c>
      <c r="E25" s="384">
        <v>16.72</v>
      </c>
      <c r="F25" s="385">
        <v>2449</v>
      </c>
      <c r="G25" s="361"/>
    </row>
    <row r="26" spans="2:7" s="346" customFormat="1" ht="15.75">
      <c r="B26" s="362" t="s">
        <v>278</v>
      </c>
      <c r="C26" s="363">
        <v>3300</v>
      </c>
      <c r="D26" s="364" t="s">
        <v>265</v>
      </c>
      <c r="E26" s="365">
        <v>20.07</v>
      </c>
      <c r="F26" s="366">
        <v>2942</v>
      </c>
      <c r="G26" s="361"/>
    </row>
    <row r="27" spans="2:7" s="346" customFormat="1" ht="16.5" thickBot="1">
      <c r="B27" s="386" t="s">
        <v>279</v>
      </c>
      <c r="C27" s="387">
        <v>3600</v>
      </c>
      <c r="D27" s="388" t="s">
        <v>265</v>
      </c>
      <c r="E27" s="389">
        <v>21.75</v>
      </c>
      <c r="F27" s="319">
        <v>3189</v>
      </c>
      <c r="G27" s="361"/>
    </row>
    <row r="28" spans="2:7" s="346" customFormat="1" ht="15.75">
      <c r="B28" s="371" t="s">
        <v>280</v>
      </c>
      <c r="C28" s="372">
        <v>1825</v>
      </c>
      <c r="D28" s="373" t="s">
        <v>265</v>
      </c>
      <c r="E28" s="374">
        <v>12.53</v>
      </c>
      <c r="F28" s="375">
        <v>1837</v>
      </c>
      <c r="G28" s="361"/>
    </row>
    <row r="29" spans="2:7" s="346" customFormat="1" ht="15.75">
      <c r="B29" s="362" t="s">
        <v>281</v>
      </c>
      <c r="C29" s="363">
        <v>2225</v>
      </c>
      <c r="D29" s="364" t="s">
        <v>265</v>
      </c>
      <c r="E29" s="365">
        <v>14.93</v>
      </c>
      <c r="F29" s="366">
        <v>2190</v>
      </c>
      <c r="G29" s="361"/>
    </row>
    <row r="30" spans="2:7" s="346" customFormat="1" ht="15.75">
      <c r="B30" s="381" t="s">
        <v>282</v>
      </c>
      <c r="C30" s="382">
        <v>2700</v>
      </c>
      <c r="D30" s="383" t="s">
        <v>265</v>
      </c>
      <c r="E30" s="384">
        <v>17.77</v>
      </c>
      <c r="F30" s="385">
        <v>2608</v>
      </c>
      <c r="G30" s="361"/>
    </row>
    <row r="31" spans="2:7" s="346" customFormat="1" ht="15.75">
      <c r="B31" s="362" t="s">
        <v>283</v>
      </c>
      <c r="C31" s="363">
        <v>3300</v>
      </c>
      <c r="D31" s="364" t="s">
        <v>265</v>
      </c>
      <c r="E31" s="365">
        <v>21.35</v>
      </c>
      <c r="F31" s="366">
        <v>3136</v>
      </c>
      <c r="G31" s="361"/>
    </row>
    <row r="32" spans="2:7" s="346" customFormat="1" ht="16.5" thickBot="1">
      <c r="B32" s="367" t="s">
        <v>284</v>
      </c>
      <c r="C32" s="368">
        <v>3600</v>
      </c>
      <c r="D32" s="369" t="s">
        <v>265</v>
      </c>
      <c r="E32" s="370">
        <v>23.14</v>
      </c>
      <c r="F32" s="305">
        <v>3400</v>
      </c>
      <c r="G32" s="361"/>
    </row>
    <row r="33" spans="2:6" s="346" customFormat="1" ht="15.75">
      <c r="B33" s="371" t="s">
        <v>285</v>
      </c>
      <c r="C33" s="372">
        <v>1825</v>
      </c>
      <c r="D33" s="373" t="s">
        <v>265</v>
      </c>
      <c r="E33" s="374">
        <v>16.09</v>
      </c>
      <c r="F33" s="375">
        <v>2336</v>
      </c>
    </row>
    <row r="34" spans="2:6" s="346" customFormat="1" ht="15.75">
      <c r="B34" s="362" t="s">
        <v>286</v>
      </c>
      <c r="C34" s="363">
        <v>2225</v>
      </c>
      <c r="D34" s="364" t="s">
        <v>265</v>
      </c>
      <c r="E34" s="365">
        <v>19.27</v>
      </c>
      <c r="F34" s="366">
        <v>2800</v>
      </c>
    </row>
    <row r="35" spans="2:6" s="346" customFormat="1" ht="15.75">
      <c r="B35" s="367" t="s">
        <v>287</v>
      </c>
      <c r="C35" s="368">
        <v>2700</v>
      </c>
      <c r="D35" s="369" t="s">
        <v>265</v>
      </c>
      <c r="E35" s="370">
        <v>23.05</v>
      </c>
      <c r="F35" s="305">
        <v>3349</v>
      </c>
    </row>
    <row r="36" spans="2:6" s="346" customFormat="1" ht="15.75">
      <c r="B36" s="362" t="s">
        <v>288</v>
      </c>
      <c r="C36" s="363">
        <v>3300</v>
      </c>
      <c r="D36" s="364" t="s">
        <v>265</v>
      </c>
      <c r="E36" s="365">
        <v>27.81</v>
      </c>
      <c r="F36" s="366">
        <v>4043</v>
      </c>
    </row>
    <row r="37" spans="2:6" ht="16.5" thickBot="1">
      <c r="B37" s="386" t="s">
        <v>289</v>
      </c>
      <c r="C37" s="387">
        <v>3600</v>
      </c>
      <c r="D37" s="388" t="s">
        <v>265</v>
      </c>
      <c r="E37" s="389">
        <v>30.19</v>
      </c>
      <c r="F37" s="319">
        <v>4390</v>
      </c>
    </row>
    <row r="38" spans="2:6" ht="15.75">
      <c r="B38" s="356" t="s">
        <v>290</v>
      </c>
      <c r="C38" s="357">
        <v>1825</v>
      </c>
      <c r="D38" s="358" t="s">
        <v>265</v>
      </c>
      <c r="E38" s="359">
        <v>13.41</v>
      </c>
      <c r="F38" s="360">
        <v>1969</v>
      </c>
    </row>
    <row r="39" spans="2:6" ht="15.75">
      <c r="B39" s="362" t="s">
        <v>291</v>
      </c>
      <c r="C39" s="363">
        <v>2225</v>
      </c>
      <c r="D39" s="364" t="s">
        <v>265</v>
      </c>
      <c r="E39" s="365">
        <v>15.99</v>
      </c>
      <c r="F39" s="366">
        <v>2349</v>
      </c>
    </row>
    <row r="40" spans="2:6" ht="15.75">
      <c r="B40" s="367" t="s">
        <v>292</v>
      </c>
      <c r="C40" s="368">
        <v>2700</v>
      </c>
      <c r="D40" s="369" t="s">
        <v>265</v>
      </c>
      <c r="E40" s="370">
        <v>19.059999999999999</v>
      </c>
      <c r="F40" s="305">
        <v>2802</v>
      </c>
    </row>
    <row r="41" spans="2:6" ht="15.75">
      <c r="B41" s="362" t="s">
        <v>293</v>
      </c>
      <c r="C41" s="363">
        <v>3300</v>
      </c>
      <c r="D41" s="364" t="s">
        <v>265</v>
      </c>
      <c r="E41" s="365">
        <v>22.93</v>
      </c>
      <c r="F41" s="366">
        <v>3373</v>
      </c>
    </row>
    <row r="42" spans="2:6" ht="16.5" thickBot="1">
      <c r="B42" s="386" t="s">
        <v>294</v>
      </c>
      <c r="C42" s="387">
        <v>3600</v>
      </c>
      <c r="D42" s="388" t="s">
        <v>265</v>
      </c>
      <c r="E42" s="389">
        <v>24.87</v>
      </c>
      <c r="F42" s="319">
        <v>3659</v>
      </c>
    </row>
    <row r="43" spans="2:6" ht="15.75">
      <c r="B43" s="356" t="s">
        <v>295</v>
      </c>
      <c r="C43" s="357">
        <v>1825</v>
      </c>
      <c r="D43" s="358" t="s">
        <v>265</v>
      </c>
      <c r="E43" s="359">
        <v>17.260000000000002</v>
      </c>
      <c r="F43" s="360">
        <v>2513</v>
      </c>
    </row>
    <row r="44" spans="2:6" ht="15.75">
      <c r="B44" s="362" t="s">
        <v>296</v>
      </c>
      <c r="C44" s="363">
        <v>2225</v>
      </c>
      <c r="D44" s="364" t="s">
        <v>265</v>
      </c>
      <c r="E44" s="365">
        <v>20.69</v>
      </c>
      <c r="F44" s="366">
        <v>3013</v>
      </c>
    </row>
    <row r="45" spans="2:6" ht="15.75">
      <c r="B45" s="367" t="s">
        <v>297</v>
      </c>
      <c r="C45" s="368">
        <v>2700</v>
      </c>
      <c r="D45" s="369" t="s">
        <v>265</v>
      </c>
      <c r="E45" s="370">
        <v>24.76</v>
      </c>
      <c r="F45" s="305">
        <v>3608</v>
      </c>
    </row>
    <row r="46" spans="2:6" ht="15.75">
      <c r="B46" s="362" t="s">
        <v>298</v>
      </c>
      <c r="C46" s="363">
        <v>3300</v>
      </c>
      <c r="D46" s="364" t="s">
        <v>265</v>
      </c>
      <c r="E46" s="365">
        <v>29.91</v>
      </c>
      <c r="F46" s="366">
        <v>4360</v>
      </c>
    </row>
    <row r="47" spans="2:6" ht="15.75">
      <c r="B47" s="376" t="s">
        <v>299</v>
      </c>
      <c r="C47" s="377">
        <v>3600</v>
      </c>
      <c r="D47" s="378" t="s">
        <v>265</v>
      </c>
      <c r="E47" s="379">
        <v>32.479999999999997</v>
      </c>
      <c r="F47" s="380">
        <v>4736</v>
      </c>
    </row>
    <row r="48" spans="2:6" ht="45" customHeight="1">
      <c r="B48" s="355" t="s">
        <v>300</v>
      </c>
      <c r="C48" s="390"/>
      <c r="D48" s="390"/>
      <c r="E48" s="390"/>
      <c r="F48" s="390"/>
    </row>
    <row r="49" spans="2:6" ht="15.75">
      <c r="B49" s="356" t="s">
        <v>301</v>
      </c>
      <c r="C49" s="357">
        <v>1825</v>
      </c>
      <c r="D49" s="358" t="s">
        <v>265</v>
      </c>
      <c r="E49" s="359">
        <v>7.33</v>
      </c>
      <c r="F49" s="391">
        <v>969</v>
      </c>
    </row>
    <row r="50" spans="2:6" ht="15.75">
      <c r="B50" s="362" t="s">
        <v>302</v>
      </c>
      <c r="C50" s="363">
        <v>2225</v>
      </c>
      <c r="D50" s="364" t="s">
        <v>265</v>
      </c>
      <c r="E50" s="365">
        <v>8.59</v>
      </c>
      <c r="F50" s="392">
        <v>1130</v>
      </c>
    </row>
    <row r="51" spans="2:6" ht="15.75">
      <c r="B51" s="367" t="s">
        <v>303</v>
      </c>
      <c r="C51" s="368">
        <v>2700</v>
      </c>
      <c r="D51" s="369" t="s">
        <v>265</v>
      </c>
      <c r="E51" s="370">
        <v>10.07</v>
      </c>
      <c r="F51" s="393">
        <v>1322</v>
      </c>
    </row>
    <row r="52" spans="2:6" ht="15.75">
      <c r="B52" s="362" t="s">
        <v>304</v>
      </c>
      <c r="C52" s="363">
        <v>3300</v>
      </c>
      <c r="D52" s="364" t="s">
        <v>265</v>
      </c>
      <c r="E52" s="365">
        <v>12.3</v>
      </c>
      <c r="F52" s="392">
        <v>1565</v>
      </c>
    </row>
    <row r="53" spans="2:6" ht="16.5" thickBot="1">
      <c r="B53" s="386" t="s">
        <v>305</v>
      </c>
      <c r="C53" s="387">
        <v>3600</v>
      </c>
      <c r="D53" s="388" t="s">
        <v>265</v>
      </c>
      <c r="E53" s="389">
        <v>13.42</v>
      </c>
      <c r="F53" s="394">
        <v>1686</v>
      </c>
    </row>
    <row r="54" spans="2:6" ht="15.75">
      <c r="B54" s="356" t="s">
        <v>306</v>
      </c>
      <c r="C54" s="357">
        <v>1825</v>
      </c>
      <c r="D54" s="358" t="s">
        <v>265</v>
      </c>
      <c r="E54" s="359">
        <v>8.51</v>
      </c>
      <c r="F54" s="391">
        <v>1121</v>
      </c>
    </row>
    <row r="55" spans="2:6" ht="15.75">
      <c r="B55" s="362" t="s">
        <v>307</v>
      </c>
      <c r="C55" s="363">
        <v>2225</v>
      </c>
      <c r="D55" s="364" t="s">
        <v>265</v>
      </c>
      <c r="E55" s="365">
        <v>10.02</v>
      </c>
      <c r="F55" s="392">
        <v>1316</v>
      </c>
    </row>
    <row r="56" spans="2:6" ht="15.75">
      <c r="B56" s="367" t="s">
        <v>308</v>
      </c>
      <c r="C56" s="368">
        <v>2700</v>
      </c>
      <c r="D56" s="369" t="s">
        <v>265</v>
      </c>
      <c r="E56" s="370">
        <v>11.82</v>
      </c>
      <c r="F56" s="393">
        <v>1548</v>
      </c>
    </row>
    <row r="57" spans="2:6" ht="15.75">
      <c r="B57" s="362" t="s">
        <v>309</v>
      </c>
      <c r="C57" s="363">
        <v>3300</v>
      </c>
      <c r="D57" s="364" t="s">
        <v>265</v>
      </c>
      <c r="E57" s="365">
        <v>14.44</v>
      </c>
      <c r="F57" s="392">
        <v>1840</v>
      </c>
    </row>
    <row r="58" spans="2:6" ht="16.5" thickBot="1">
      <c r="B58" s="386" t="s">
        <v>310</v>
      </c>
      <c r="C58" s="387">
        <v>3600</v>
      </c>
      <c r="D58" s="388" t="s">
        <v>265</v>
      </c>
      <c r="E58" s="389">
        <v>15.75</v>
      </c>
      <c r="F58" s="394">
        <v>1986</v>
      </c>
    </row>
    <row r="62" spans="2:6">
      <c r="B62" s="395" t="s">
        <v>311</v>
      </c>
    </row>
    <row r="63" spans="2:6">
      <c r="B63" s="395" t="s">
        <v>252</v>
      </c>
    </row>
  </sheetData>
  <dataConsolidate/>
  <mergeCells count="14">
    <mergeCell ref="B12:F12"/>
    <mergeCell ref="B48:F48"/>
    <mergeCell ref="B7:F7"/>
    <mergeCell ref="B10:B11"/>
    <mergeCell ref="C10:C11"/>
    <mergeCell ref="D10:D11"/>
    <mergeCell ref="E10:E11"/>
    <mergeCell ref="F10:F11"/>
    <mergeCell ref="A1:G1"/>
    <mergeCell ref="M1:O1"/>
    <mergeCell ref="A2:O2"/>
    <mergeCell ref="A3:H3"/>
    <mergeCell ref="B5:F5"/>
    <mergeCell ref="B6:F6"/>
  </mergeCells>
  <pageMargins left="0.35433070866141736" right="0.23622047244094491" top="0.47244094488188981" bottom="0.43307086614173229" header="0.35433070866141736" footer="0.19685039370078741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1"/>
  <sheetViews>
    <sheetView zoomScaleSheetLayoutView="70" workbookViewId="0">
      <selection activeCell="B5" sqref="B5:I5"/>
    </sheetView>
  </sheetViews>
  <sheetFormatPr defaultRowHeight="12"/>
  <cols>
    <col min="1" max="1" width="2.5703125" style="204" customWidth="1"/>
    <col min="2" max="2" width="88.7109375" style="204" customWidth="1"/>
    <col min="3" max="3" width="13.28515625" style="205" customWidth="1"/>
    <col min="4" max="4" width="15.42578125" style="204" customWidth="1"/>
    <col min="5" max="5" width="15.7109375" style="204" customWidth="1"/>
    <col min="6" max="256" width="9.140625" style="204"/>
    <col min="257" max="257" width="2.5703125" style="204" customWidth="1"/>
    <col min="258" max="258" width="88.7109375" style="204" customWidth="1"/>
    <col min="259" max="259" width="13.28515625" style="204" customWidth="1"/>
    <col min="260" max="260" width="15.42578125" style="204" customWidth="1"/>
    <col min="261" max="261" width="15.7109375" style="204" customWidth="1"/>
    <col min="262" max="512" width="9.140625" style="204"/>
    <col min="513" max="513" width="2.5703125" style="204" customWidth="1"/>
    <col min="514" max="514" width="88.7109375" style="204" customWidth="1"/>
    <col min="515" max="515" width="13.28515625" style="204" customWidth="1"/>
    <col min="516" max="516" width="15.42578125" style="204" customWidth="1"/>
    <col min="517" max="517" width="15.7109375" style="204" customWidth="1"/>
    <col min="518" max="768" width="9.140625" style="204"/>
    <col min="769" max="769" width="2.5703125" style="204" customWidth="1"/>
    <col min="770" max="770" width="88.7109375" style="204" customWidth="1"/>
    <col min="771" max="771" width="13.28515625" style="204" customWidth="1"/>
    <col min="772" max="772" width="15.42578125" style="204" customWidth="1"/>
    <col min="773" max="773" width="15.7109375" style="204" customWidth="1"/>
    <col min="774" max="1024" width="9.140625" style="204"/>
    <col min="1025" max="1025" width="2.5703125" style="204" customWidth="1"/>
    <col min="1026" max="1026" width="88.7109375" style="204" customWidth="1"/>
    <col min="1027" max="1027" width="13.28515625" style="204" customWidth="1"/>
    <col min="1028" max="1028" width="15.42578125" style="204" customWidth="1"/>
    <col min="1029" max="1029" width="15.7109375" style="204" customWidth="1"/>
    <col min="1030" max="1280" width="9.140625" style="204"/>
    <col min="1281" max="1281" width="2.5703125" style="204" customWidth="1"/>
    <col min="1282" max="1282" width="88.7109375" style="204" customWidth="1"/>
    <col min="1283" max="1283" width="13.28515625" style="204" customWidth="1"/>
    <col min="1284" max="1284" width="15.42578125" style="204" customWidth="1"/>
    <col min="1285" max="1285" width="15.7109375" style="204" customWidth="1"/>
    <col min="1286" max="1536" width="9.140625" style="204"/>
    <col min="1537" max="1537" width="2.5703125" style="204" customWidth="1"/>
    <col min="1538" max="1538" width="88.7109375" style="204" customWidth="1"/>
    <col min="1539" max="1539" width="13.28515625" style="204" customWidth="1"/>
    <col min="1540" max="1540" width="15.42578125" style="204" customWidth="1"/>
    <col min="1541" max="1541" width="15.7109375" style="204" customWidth="1"/>
    <col min="1542" max="1792" width="9.140625" style="204"/>
    <col min="1793" max="1793" width="2.5703125" style="204" customWidth="1"/>
    <col min="1794" max="1794" width="88.7109375" style="204" customWidth="1"/>
    <col min="1795" max="1795" width="13.28515625" style="204" customWidth="1"/>
    <col min="1796" max="1796" width="15.42578125" style="204" customWidth="1"/>
    <col min="1797" max="1797" width="15.7109375" style="204" customWidth="1"/>
    <col min="1798" max="2048" width="9.140625" style="204"/>
    <col min="2049" max="2049" width="2.5703125" style="204" customWidth="1"/>
    <col min="2050" max="2050" width="88.7109375" style="204" customWidth="1"/>
    <col min="2051" max="2051" width="13.28515625" style="204" customWidth="1"/>
    <col min="2052" max="2052" width="15.42578125" style="204" customWidth="1"/>
    <col min="2053" max="2053" width="15.7109375" style="204" customWidth="1"/>
    <col min="2054" max="2304" width="9.140625" style="204"/>
    <col min="2305" max="2305" width="2.5703125" style="204" customWidth="1"/>
    <col min="2306" max="2306" width="88.7109375" style="204" customWidth="1"/>
    <col min="2307" max="2307" width="13.28515625" style="204" customWidth="1"/>
    <col min="2308" max="2308" width="15.42578125" style="204" customWidth="1"/>
    <col min="2309" max="2309" width="15.7109375" style="204" customWidth="1"/>
    <col min="2310" max="2560" width="9.140625" style="204"/>
    <col min="2561" max="2561" width="2.5703125" style="204" customWidth="1"/>
    <col min="2562" max="2562" width="88.7109375" style="204" customWidth="1"/>
    <col min="2563" max="2563" width="13.28515625" style="204" customWidth="1"/>
    <col min="2564" max="2564" width="15.42578125" style="204" customWidth="1"/>
    <col min="2565" max="2565" width="15.7109375" style="204" customWidth="1"/>
    <col min="2566" max="2816" width="9.140625" style="204"/>
    <col min="2817" max="2817" width="2.5703125" style="204" customWidth="1"/>
    <col min="2818" max="2818" width="88.7109375" style="204" customWidth="1"/>
    <col min="2819" max="2819" width="13.28515625" style="204" customWidth="1"/>
    <col min="2820" max="2820" width="15.42578125" style="204" customWidth="1"/>
    <col min="2821" max="2821" width="15.7109375" style="204" customWidth="1"/>
    <col min="2822" max="3072" width="9.140625" style="204"/>
    <col min="3073" max="3073" width="2.5703125" style="204" customWidth="1"/>
    <col min="3074" max="3074" width="88.7109375" style="204" customWidth="1"/>
    <col min="3075" max="3075" width="13.28515625" style="204" customWidth="1"/>
    <col min="3076" max="3076" width="15.42578125" style="204" customWidth="1"/>
    <col min="3077" max="3077" width="15.7109375" style="204" customWidth="1"/>
    <col min="3078" max="3328" width="9.140625" style="204"/>
    <col min="3329" max="3329" width="2.5703125" style="204" customWidth="1"/>
    <col min="3330" max="3330" width="88.7109375" style="204" customWidth="1"/>
    <col min="3331" max="3331" width="13.28515625" style="204" customWidth="1"/>
    <col min="3332" max="3332" width="15.42578125" style="204" customWidth="1"/>
    <col min="3333" max="3333" width="15.7109375" style="204" customWidth="1"/>
    <col min="3334" max="3584" width="9.140625" style="204"/>
    <col min="3585" max="3585" width="2.5703125" style="204" customWidth="1"/>
    <col min="3586" max="3586" width="88.7109375" style="204" customWidth="1"/>
    <col min="3587" max="3587" width="13.28515625" style="204" customWidth="1"/>
    <col min="3588" max="3588" width="15.42578125" style="204" customWidth="1"/>
    <col min="3589" max="3589" width="15.7109375" style="204" customWidth="1"/>
    <col min="3590" max="3840" width="9.140625" style="204"/>
    <col min="3841" max="3841" width="2.5703125" style="204" customWidth="1"/>
    <col min="3842" max="3842" width="88.7109375" style="204" customWidth="1"/>
    <col min="3843" max="3843" width="13.28515625" style="204" customWidth="1"/>
    <col min="3844" max="3844" width="15.42578125" style="204" customWidth="1"/>
    <col min="3845" max="3845" width="15.7109375" style="204" customWidth="1"/>
    <col min="3846" max="4096" width="9.140625" style="204"/>
    <col min="4097" max="4097" width="2.5703125" style="204" customWidth="1"/>
    <col min="4098" max="4098" width="88.7109375" style="204" customWidth="1"/>
    <col min="4099" max="4099" width="13.28515625" style="204" customWidth="1"/>
    <col min="4100" max="4100" width="15.42578125" style="204" customWidth="1"/>
    <col min="4101" max="4101" width="15.7109375" style="204" customWidth="1"/>
    <col min="4102" max="4352" width="9.140625" style="204"/>
    <col min="4353" max="4353" width="2.5703125" style="204" customWidth="1"/>
    <col min="4354" max="4354" width="88.7109375" style="204" customWidth="1"/>
    <col min="4355" max="4355" width="13.28515625" style="204" customWidth="1"/>
    <col min="4356" max="4356" width="15.42578125" style="204" customWidth="1"/>
    <col min="4357" max="4357" width="15.7109375" style="204" customWidth="1"/>
    <col min="4358" max="4608" width="9.140625" style="204"/>
    <col min="4609" max="4609" width="2.5703125" style="204" customWidth="1"/>
    <col min="4610" max="4610" width="88.7109375" style="204" customWidth="1"/>
    <col min="4611" max="4611" width="13.28515625" style="204" customWidth="1"/>
    <col min="4612" max="4612" width="15.42578125" style="204" customWidth="1"/>
    <col min="4613" max="4613" width="15.7109375" style="204" customWidth="1"/>
    <col min="4614" max="4864" width="9.140625" style="204"/>
    <col min="4865" max="4865" width="2.5703125" style="204" customWidth="1"/>
    <col min="4866" max="4866" width="88.7109375" style="204" customWidth="1"/>
    <col min="4867" max="4867" width="13.28515625" style="204" customWidth="1"/>
    <col min="4868" max="4868" width="15.42578125" style="204" customWidth="1"/>
    <col min="4869" max="4869" width="15.7109375" style="204" customWidth="1"/>
    <col min="4870" max="5120" width="9.140625" style="204"/>
    <col min="5121" max="5121" width="2.5703125" style="204" customWidth="1"/>
    <col min="5122" max="5122" width="88.7109375" style="204" customWidth="1"/>
    <col min="5123" max="5123" width="13.28515625" style="204" customWidth="1"/>
    <col min="5124" max="5124" width="15.42578125" style="204" customWidth="1"/>
    <col min="5125" max="5125" width="15.7109375" style="204" customWidth="1"/>
    <col min="5126" max="5376" width="9.140625" style="204"/>
    <col min="5377" max="5377" width="2.5703125" style="204" customWidth="1"/>
    <col min="5378" max="5378" width="88.7109375" style="204" customWidth="1"/>
    <col min="5379" max="5379" width="13.28515625" style="204" customWidth="1"/>
    <col min="5380" max="5380" width="15.42578125" style="204" customWidth="1"/>
    <col min="5381" max="5381" width="15.7109375" style="204" customWidth="1"/>
    <col min="5382" max="5632" width="9.140625" style="204"/>
    <col min="5633" max="5633" width="2.5703125" style="204" customWidth="1"/>
    <col min="5634" max="5634" width="88.7109375" style="204" customWidth="1"/>
    <col min="5635" max="5635" width="13.28515625" style="204" customWidth="1"/>
    <col min="5636" max="5636" width="15.42578125" style="204" customWidth="1"/>
    <col min="5637" max="5637" width="15.7109375" style="204" customWidth="1"/>
    <col min="5638" max="5888" width="9.140625" style="204"/>
    <col min="5889" max="5889" width="2.5703125" style="204" customWidth="1"/>
    <col min="5890" max="5890" width="88.7109375" style="204" customWidth="1"/>
    <col min="5891" max="5891" width="13.28515625" style="204" customWidth="1"/>
    <col min="5892" max="5892" width="15.42578125" style="204" customWidth="1"/>
    <col min="5893" max="5893" width="15.7109375" style="204" customWidth="1"/>
    <col min="5894" max="6144" width="9.140625" style="204"/>
    <col min="6145" max="6145" width="2.5703125" style="204" customWidth="1"/>
    <col min="6146" max="6146" width="88.7109375" style="204" customWidth="1"/>
    <col min="6147" max="6147" width="13.28515625" style="204" customWidth="1"/>
    <col min="6148" max="6148" width="15.42578125" style="204" customWidth="1"/>
    <col min="6149" max="6149" width="15.7109375" style="204" customWidth="1"/>
    <col min="6150" max="6400" width="9.140625" style="204"/>
    <col min="6401" max="6401" width="2.5703125" style="204" customWidth="1"/>
    <col min="6402" max="6402" width="88.7109375" style="204" customWidth="1"/>
    <col min="6403" max="6403" width="13.28515625" style="204" customWidth="1"/>
    <col min="6404" max="6404" width="15.42578125" style="204" customWidth="1"/>
    <col min="6405" max="6405" width="15.7109375" style="204" customWidth="1"/>
    <col min="6406" max="6656" width="9.140625" style="204"/>
    <col min="6657" max="6657" width="2.5703125" style="204" customWidth="1"/>
    <col min="6658" max="6658" width="88.7109375" style="204" customWidth="1"/>
    <col min="6659" max="6659" width="13.28515625" style="204" customWidth="1"/>
    <col min="6660" max="6660" width="15.42578125" style="204" customWidth="1"/>
    <col min="6661" max="6661" width="15.7109375" style="204" customWidth="1"/>
    <col min="6662" max="6912" width="9.140625" style="204"/>
    <col min="6913" max="6913" width="2.5703125" style="204" customWidth="1"/>
    <col min="6914" max="6914" width="88.7109375" style="204" customWidth="1"/>
    <col min="6915" max="6915" width="13.28515625" style="204" customWidth="1"/>
    <col min="6916" max="6916" width="15.42578125" style="204" customWidth="1"/>
    <col min="6917" max="6917" width="15.7109375" style="204" customWidth="1"/>
    <col min="6918" max="7168" width="9.140625" style="204"/>
    <col min="7169" max="7169" width="2.5703125" style="204" customWidth="1"/>
    <col min="7170" max="7170" width="88.7109375" style="204" customWidth="1"/>
    <col min="7171" max="7171" width="13.28515625" style="204" customWidth="1"/>
    <col min="7172" max="7172" width="15.42578125" style="204" customWidth="1"/>
    <col min="7173" max="7173" width="15.7109375" style="204" customWidth="1"/>
    <col min="7174" max="7424" width="9.140625" style="204"/>
    <col min="7425" max="7425" width="2.5703125" style="204" customWidth="1"/>
    <col min="7426" max="7426" width="88.7109375" style="204" customWidth="1"/>
    <col min="7427" max="7427" width="13.28515625" style="204" customWidth="1"/>
    <col min="7428" max="7428" width="15.42578125" style="204" customWidth="1"/>
    <col min="7429" max="7429" width="15.7109375" style="204" customWidth="1"/>
    <col min="7430" max="7680" width="9.140625" style="204"/>
    <col min="7681" max="7681" width="2.5703125" style="204" customWidth="1"/>
    <col min="7682" max="7682" width="88.7109375" style="204" customWidth="1"/>
    <col min="7683" max="7683" width="13.28515625" style="204" customWidth="1"/>
    <col min="7684" max="7684" width="15.42578125" style="204" customWidth="1"/>
    <col min="7685" max="7685" width="15.7109375" style="204" customWidth="1"/>
    <col min="7686" max="7936" width="9.140625" style="204"/>
    <col min="7937" max="7937" width="2.5703125" style="204" customWidth="1"/>
    <col min="7938" max="7938" width="88.7109375" style="204" customWidth="1"/>
    <col min="7939" max="7939" width="13.28515625" style="204" customWidth="1"/>
    <col min="7940" max="7940" width="15.42578125" style="204" customWidth="1"/>
    <col min="7941" max="7941" width="15.7109375" style="204" customWidth="1"/>
    <col min="7942" max="8192" width="9.140625" style="204"/>
    <col min="8193" max="8193" width="2.5703125" style="204" customWidth="1"/>
    <col min="8194" max="8194" width="88.7109375" style="204" customWidth="1"/>
    <col min="8195" max="8195" width="13.28515625" style="204" customWidth="1"/>
    <col min="8196" max="8196" width="15.42578125" style="204" customWidth="1"/>
    <col min="8197" max="8197" width="15.7109375" style="204" customWidth="1"/>
    <col min="8198" max="8448" width="9.140625" style="204"/>
    <col min="8449" max="8449" width="2.5703125" style="204" customWidth="1"/>
    <col min="8450" max="8450" width="88.7109375" style="204" customWidth="1"/>
    <col min="8451" max="8451" width="13.28515625" style="204" customWidth="1"/>
    <col min="8452" max="8452" width="15.42578125" style="204" customWidth="1"/>
    <col min="8453" max="8453" width="15.7109375" style="204" customWidth="1"/>
    <col min="8454" max="8704" width="9.140625" style="204"/>
    <col min="8705" max="8705" width="2.5703125" style="204" customWidth="1"/>
    <col min="8706" max="8706" width="88.7109375" style="204" customWidth="1"/>
    <col min="8707" max="8707" width="13.28515625" style="204" customWidth="1"/>
    <col min="8708" max="8708" width="15.42578125" style="204" customWidth="1"/>
    <col min="8709" max="8709" width="15.7109375" style="204" customWidth="1"/>
    <col min="8710" max="8960" width="9.140625" style="204"/>
    <col min="8961" max="8961" width="2.5703125" style="204" customWidth="1"/>
    <col min="8962" max="8962" width="88.7109375" style="204" customWidth="1"/>
    <col min="8963" max="8963" width="13.28515625" style="204" customWidth="1"/>
    <col min="8964" max="8964" width="15.42578125" style="204" customWidth="1"/>
    <col min="8965" max="8965" width="15.7109375" style="204" customWidth="1"/>
    <col min="8966" max="9216" width="9.140625" style="204"/>
    <col min="9217" max="9217" width="2.5703125" style="204" customWidth="1"/>
    <col min="9218" max="9218" width="88.7109375" style="204" customWidth="1"/>
    <col min="9219" max="9219" width="13.28515625" style="204" customWidth="1"/>
    <col min="9220" max="9220" width="15.42578125" style="204" customWidth="1"/>
    <col min="9221" max="9221" width="15.7109375" style="204" customWidth="1"/>
    <col min="9222" max="9472" width="9.140625" style="204"/>
    <col min="9473" max="9473" width="2.5703125" style="204" customWidth="1"/>
    <col min="9474" max="9474" width="88.7109375" style="204" customWidth="1"/>
    <col min="9475" max="9475" width="13.28515625" style="204" customWidth="1"/>
    <col min="9476" max="9476" width="15.42578125" style="204" customWidth="1"/>
    <col min="9477" max="9477" width="15.7109375" style="204" customWidth="1"/>
    <col min="9478" max="9728" width="9.140625" style="204"/>
    <col min="9729" max="9729" width="2.5703125" style="204" customWidth="1"/>
    <col min="9730" max="9730" width="88.7109375" style="204" customWidth="1"/>
    <col min="9731" max="9731" width="13.28515625" style="204" customWidth="1"/>
    <col min="9732" max="9732" width="15.42578125" style="204" customWidth="1"/>
    <col min="9733" max="9733" width="15.7109375" style="204" customWidth="1"/>
    <col min="9734" max="9984" width="9.140625" style="204"/>
    <col min="9985" max="9985" width="2.5703125" style="204" customWidth="1"/>
    <col min="9986" max="9986" width="88.7109375" style="204" customWidth="1"/>
    <col min="9987" max="9987" width="13.28515625" style="204" customWidth="1"/>
    <col min="9988" max="9988" width="15.42578125" style="204" customWidth="1"/>
    <col min="9989" max="9989" width="15.7109375" style="204" customWidth="1"/>
    <col min="9990" max="10240" width="9.140625" style="204"/>
    <col min="10241" max="10241" width="2.5703125" style="204" customWidth="1"/>
    <col min="10242" max="10242" width="88.7109375" style="204" customWidth="1"/>
    <col min="10243" max="10243" width="13.28515625" style="204" customWidth="1"/>
    <col min="10244" max="10244" width="15.42578125" style="204" customWidth="1"/>
    <col min="10245" max="10245" width="15.7109375" style="204" customWidth="1"/>
    <col min="10246" max="10496" width="9.140625" style="204"/>
    <col min="10497" max="10497" width="2.5703125" style="204" customWidth="1"/>
    <col min="10498" max="10498" width="88.7109375" style="204" customWidth="1"/>
    <col min="10499" max="10499" width="13.28515625" style="204" customWidth="1"/>
    <col min="10500" max="10500" width="15.42578125" style="204" customWidth="1"/>
    <col min="10501" max="10501" width="15.7109375" style="204" customWidth="1"/>
    <col min="10502" max="10752" width="9.140625" style="204"/>
    <col min="10753" max="10753" width="2.5703125" style="204" customWidth="1"/>
    <col min="10754" max="10754" width="88.7109375" style="204" customWidth="1"/>
    <col min="10755" max="10755" width="13.28515625" style="204" customWidth="1"/>
    <col min="10756" max="10756" width="15.42578125" style="204" customWidth="1"/>
    <col min="10757" max="10757" width="15.7109375" style="204" customWidth="1"/>
    <col min="10758" max="11008" width="9.140625" style="204"/>
    <col min="11009" max="11009" width="2.5703125" style="204" customWidth="1"/>
    <col min="11010" max="11010" width="88.7109375" style="204" customWidth="1"/>
    <col min="11011" max="11011" width="13.28515625" style="204" customWidth="1"/>
    <col min="11012" max="11012" width="15.42578125" style="204" customWidth="1"/>
    <col min="11013" max="11013" width="15.7109375" style="204" customWidth="1"/>
    <col min="11014" max="11264" width="9.140625" style="204"/>
    <col min="11265" max="11265" width="2.5703125" style="204" customWidth="1"/>
    <col min="11266" max="11266" width="88.7109375" style="204" customWidth="1"/>
    <col min="11267" max="11267" width="13.28515625" style="204" customWidth="1"/>
    <col min="11268" max="11268" width="15.42578125" style="204" customWidth="1"/>
    <col min="11269" max="11269" width="15.7109375" style="204" customWidth="1"/>
    <col min="11270" max="11520" width="9.140625" style="204"/>
    <col min="11521" max="11521" width="2.5703125" style="204" customWidth="1"/>
    <col min="11522" max="11522" width="88.7109375" style="204" customWidth="1"/>
    <col min="11523" max="11523" width="13.28515625" style="204" customWidth="1"/>
    <col min="11524" max="11524" width="15.42578125" style="204" customWidth="1"/>
    <col min="11525" max="11525" width="15.7109375" style="204" customWidth="1"/>
    <col min="11526" max="11776" width="9.140625" style="204"/>
    <col min="11777" max="11777" width="2.5703125" style="204" customWidth="1"/>
    <col min="11778" max="11778" width="88.7109375" style="204" customWidth="1"/>
    <col min="11779" max="11779" width="13.28515625" style="204" customWidth="1"/>
    <col min="11780" max="11780" width="15.42578125" style="204" customWidth="1"/>
    <col min="11781" max="11781" width="15.7109375" style="204" customWidth="1"/>
    <col min="11782" max="12032" width="9.140625" style="204"/>
    <col min="12033" max="12033" width="2.5703125" style="204" customWidth="1"/>
    <col min="12034" max="12034" width="88.7109375" style="204" customWidth="1"/>
    <col min="12035" max="12035" width="13.28515625" style="204" customWidth="1"/>
    <col min="12036" max="12036" width="15.42578125" style="204" customWidth="1"/>
    <col min="12037" max="12037" width="15.7109375" style="204" customWidth="1"/>
    <col min="12038" max="12288" width="9.140625" style="204"/>
    <col min="12289" max="12289" width="2.5703125" style="204" customWidth="1"/>
    <col min="12290" max="12290" width="88.7109375" style="204" customWidth="1"/>
    <col min="12291" max="12291" width="13.28515625" style="204" customWidth="1"/>
    <col min="12292" max="12292" width="15.42578125" style="204" customWidth="1"/>
    <col min="12293" max="12293" width="15.7109375" style="204" customWidth="1"/>
    <col min="12294" max="12544" width="9.140625" style="204"/>
    <col min="12545" max="12545" width="2.5703125" style="204" customWidth="1"/>
    <col min="12546" max="12546" width="88.7109375" style="204" customWidth="1"/>
    <col min="12547" max="12547" width="13.28515625" style="204" customWidth="1"/>
    <col min="12548" max="12548" width="15.42578125" style="204" customWidth="1"/>
    <col min="12549" max="12549" width="15.7109375" style="204" customWidth="1"/>
    <col min="12550" max="12800" width="9.140625" style="204"/>
    <col min="12801" max="12801" width="2.5703125" style="204" customWidth="1"/>
    <col min="12802" max="12802" width="88.7109375" style="204" customWidth="1"/>
    <col min="12803" max="12803" width="13.28515625" style="204" customWidth="1"/>
    <col min="12804" max="12804" width="15.42578125" style="204" customWidth="1"/>
    <col min="12805" max="12805" width="15.7109375" style="204" customWidth="1"/>
    <col min="12806" max="13056" width="9.140625" style="204"/>
    <col min="13057" max="13057" width="2.5703125" style="204" customWidth="1"/>
    <col min="13058" max="13058" width="88.7109375" style="204" customWidth="1"/>
    <col min="13059" max="13059" width="13.28515625" style="204" customWidth="1"/>
    <col min="13060" max="13060" width="15.42578125" style="204" customWidth="1"/>
    <col min="13061" max="13061" width="15.7109375" style="204" customWidth="1"/>
    <col min="13062" max="13312" width="9.140625" style="204"/>
    <col min="13313" max="13313" width="2.5703125" style="204" customWidth="1"/>
    <col min="13314" max="13314" width="88.7109375" style="204" customWidth="1"/>
    <col min="13315" max="13315" width="13.28515625" style="204" customWidth="1"/>
    <col min="13316" max="13316" width="15.42578125" style="204" customWidth="1"/>
    <col min="13317" max="13317" width="15.7109375" style="204" customWidth="1"/>
    <col min="13318" max="13568" width="9.140625" style="204"/>
    <col min="13569" max="13569" width="2.5703125" style="204" customWidth="1"/>
    <col min="13570" max="13570" width="88.7109375" style="204" customWidth="1"/>
    <col min="13571" max="13571" width="13.28515625" style="204" customWidth="1"/>
    <col min="13572" max="13572" width="15.42578125" style="204" customWidth="1"/>
    <col min="13573" max="13573" width="15.7109375" style="204" customWidth="1"/>
    <col min="13574" max="13824" width="9.140625" style="204"/>
    <col min="13825" max="13825" width="2.5703125" style="204" customWidth="1"/>
    <col min="13826" max="13826" width="88.7109375" style="204" customWidth="1"/>
    <col min="13827" max="13827" width="13.28515625" style="204" customWidth="1"/>
    <col min="13828" max="13828" width="15.42578125" style="204" customWidth="1"/>
    <col min="13829" max="13829" width="15.7109375" style="204" customWidth="1"/>
    <col min="13830" max="14080" width="9.140625" style="204"/>
    <col min="14081" max="14081" width="2.5703125" style="204" customWidth="1"/>
    <col min="14082" max="14082" width="88.7109375" style="204" customWidth="1"/>
    <col min="14083" max="14083" width="13.28515625" style="204" customWidth="1"/>
    <col min="14084" max="14084" width="15.42578125" style="204" customWidth="1"/>
    <col min="14085" max="14085" width="15.7109375" style="204" customWidth="1"/>
    <col min="14086" max="14336" width="9.140625" style="204"/>
    <col min="14337" max="14337" width="2.5703125" style="204" customWidth="1"/>
    <col min="14338" max="14338" width="88.7109375" style="204" customWidth="1"/>
    <col min="14339" max="14339" width="13.28515625" style="204" customWidth="1"/>
    <col min="14340" max="14340" width="15.42578125" style="204" customWidth="1"/>
    <col min="14341" max="14341" width="15.7109375" style="204" customWidth="1"/>
    <col min="14342" max="14592" width="9.140625" style="204"/>
    <col min="14593" max="14593" width="2.5703125" style="204" customWidth="1"/>
    <col min="14594" max="14594" width="88.7109375" style="204" customWidth="1"/>
    <col min="14595" max="14595" width="13.28515625" style="204" customWidth="1"/>
    <col min="14596" max="14596" width="15.42578125" style="204" customWidth="1"/>
    <col min="14597" max="14597" width="15.7109375" style="204" customWidth="1"/>
    <col min="14598" max="14848" width="9.140625" style="204"/>
    <col min="14849" max="14849" width="2.5703125" style="204" customWidth="1"/>
    <col min="14850" max="14850" width="88.7109375" style="204" customWidth="1"/>
    <col min="14851" max="14851" width="13.28515625" style="204" customWidth="1"/>
    <col min="14852" max="14852" width="15.42578125" style="204" customWidth="1"/>
    <col min="14853" max="14853" width="15.7109375" style="204" customWidth="1"/>
    <col min="14854" max="15104" width="9.140625" style="204"/>
    <col min="15105" max="15105" width="2.5703125" style="204" customWidth="1"/>
    <col min="15106" max="15106" width="88.7109375" style="204" customWidth="1"/>
    <col min="15107" max="15107" width="13.28515625" style="204" customWidth="1"/>
    <col min="15108" max="15108" width="15.42578125" style="204" customWidth="1"/>
    <col min="15109" max="15109" width="15.7109375" style="204" customWidth="1"/>
    <col min="15110" max="15360" width="9.140625" style="204"/>
    <col min="15361" max="15361" width="2.5703125" style="204" customWidth="1"/>
    <col min="15362" max="15362" width="88.7109375" style="204" customWidth="1"/>
    <col min="15363" max="15363" width="13.28515625" style="204" customWidth="1"/>
    <col min="15364" max="15364" width="15.42578125" style="204" customWidth="1"/>
    <col min="15365" max="15365" width="15.7109375" style="204" customWidth="1"/>
    <col min="15366" max="15616" width="9.140625" style="204"/>
    <col min="15617" max="15617" width="2.5703125" style="204" customWidth="1"/>
    <col min="15618" max="15618" width="88.7109375" style="204" customWidth="1"/>
    <col min="15619" max="15619" width="13.28515625" style="204" customWidth="1"/>
    <col min="15620" max="15620" width="15.42578125" style="204" customWidth="1"/>
    <col min="15621" max="15621" width="15.7109375" style="204" customWidth="1"/>
    <col min="15622" max="15872" width="9.140625" style="204"/>
    <col min="15873" max="15873" width="2.5703125" style="204" customWidth="1"/>
    <col min="15874" max="15874" width="88.7109375" style="204" customWidth="1"/>
    <col min="15875" max="15875" width="13.28515625" style="204" customWidth="1"/>
    <col min="15876" max="15876" width="15.42578125" style="204" customWidth="1"/>
    <col min="15877" max="15877" width="15.7109375" style="204" customWidth="1"/>
    <col min="15878" max="16128" width="9.140625" style="204"/>
    <col min="16129" max="16129" width="2.5703125" style="204" customWidth="1"/>
    <col min="16130" max="16130" width="88.7109375" style="204" customWidth="1"/>
    <col min="16131" max="16131" width="13.28515625" style="204" customWidth="1"/>
    <col min="16132" max="16132" width="15.42578125" style="204" customWidth="1"/>
    <col min="16133" max="16133" width="15.7109375" style="204" customWidth="1"/>
    <col min="16134" max="16384" width="9.140625" style="204"/>
  </cols>
  <sheetData>
    <row r="1" spans="1:19" s="195" customFormat="1" ht="87.75" customHeight="1">
      <c r="A1" s="189"/>
      <c r="B1" s="190"/>
      <c r="C1" s="190"/>
      <c r="D1" s="190"/>
      <c r="E1" s="190"/>
      <c r="F1" s="190"/>
      <c r="G1" s="191"/>
      <c r="H1" s="192"/>
      <c r="I1" s="193"/>
      <c r="J1" s="193"/>
      <c r="K1" s="193"/>
      <c r="L1" s="193"/>
      <c r="M1" s="194"/>
      <c r="N1" s="194"/>
      <c r="O1" s="194"/>
    </row>
    <row r="2" spans="1:19" s="195" customFormat="1" ht="27" customHeight="1">
      <c r="A2" s="196" t="s">
        <v>312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</row>
    <row r="3" spans="1:19" s="203" customFormat="1" ht="23.25" customHeight="1">
      <c r="A3" s="198" t="s">
        <v>180</v>
      </c>
      <c r="B3" s="199"/>
      <c r="C3" s="199"/>
      <c r="D3" s="199"/>
      <c r="E3" s="199"/>
      <c r="F3" s="199"/>
      <c r="G3" s="199"/>
      <c r="H3" s="199"/>
      <c r="I3" s="200"/>
      <c r="J3" s="201"/>
      <c r="K3" s="200"/>
      <c r="L3" s="201"/>
      <c r="M3" s="200"/>
      <c r="N3" s="201"/>
      <c r="O3" s="202"/>
    </row>
    <row r="4" spans="1:19" s="396" customFormat="1" ht="11.25" hidden="1" customHeight="1">
      <c r="B4" s="397"/>
      <c r="E4" s="398"/>
      <c r="G4" s="399"/>
    </row>
    <row r="5" spans="1:19" s="210" customFormat="1" ht="369.75" customHeight="1" thickBot="1">
      <c r="B5" s="400"/>
      <c r="C5" s="400"/>
      <c r="D5" s="400"/>
      <c r="E5" s="400"/>
      <c r="F5" s="400"/>
      <c r="G5" s="400"/>
      <c r="H5" s="400"/>
      <c r="I5" s="400"/>
      <c r="K5" s="265"/>
      <c r="L5" s="204"/>
      <c r="M5" s="270"/>
      <c r="O5" s="270"/>
      <c r="S5" s="265"/>
    </row>
    <row r="6" spans="1:19" s="346" customFormat="1" ht="45.75" customHeight="1">
      <c r="A6" s="401"/>
      <c r="B6" s="402" t="s">
        <v>258</v>
      </c>
      <c r="C6" s="403" t="s">
        <v>313</v>
      </c>
      <c r="D6" s="404" t="s">
        <v>260</v>
      </c>
      <c r="E6" s="405" t="s">
        <v>314</v>
      </c>
    </row>
    <row r="7" spans="1:19" s="346" customFormat="1" ht="9" customHeight="1">
      <c r="A7" s="401"/>
      <c r="B7" s="406"/>
      <c r="C7" s="407"/>
      <c r="D7" s="408"/>
      <c r="E7" s="409"/>
    </row>
    <row r="8" spans="1:19" s="346" customFormat="1" ht="18" customHeight="1">
      <c r="A8" s="410"/>
      <c r="B8" s="411" t="s">
        <v>315</v>
      </c>
      <c r="C8" s="412"/>
      <c r="D8" s="412"/>
      <c r="E8" s="413"/>
    </row>
    <row r="9" spans="1:19" s="346" customFormat="1" ht="15">
      <c r="A9" s="414"/>
      <c r="B9" s="415" t="s">
        <v>316</v>
      </c>
      <c r="C9" s="416">
        <v>400</v>
      </c>
      <c r="D9" s="417" t="s">
        <v>265</v>
      </c>
      <c r="E9" s="418">
        <v>984</v>
      </c>
    </row>
    <row r="10" spans="1:19" s="346" customFormat="1" ht="15">
      <c r="A10" s="414"/>
      <c r="B10" s="415" t="s">
        <v>317</v>
      </c>
      <c r="C10" s="416">
        <v>400</v>
      </c>
      <c r="D10" s="417" t="s">
        <v>265</v>
      </c>
      <c r="E10" s="418">
        <v>1046</v>
      </c>
    </row>
    <row r="11" spans="1:19" ht="21.75" customHeight="1">
      <c r="A11" s="419"/>
      <c r="B11" s="420" t="s">
        <v>318</v>
      </c>
      <c r="C11" s="421"/>
      <c r="D11" s="421"/>
      <c r="E11" s="422"/>
    </row>
    <row r="12" spans="1:19" s="346" customFormat="1" ht="15">
      <c r="A12" s="414"/>
      <c r="B12" s="415" t="s">
        <v>319</v>
      </c>
      <c r="C12" s="423">
        <v>1200</v>
      </c>
      <c r="D12" s="417" t="s">
        <v>265</v>
      </c>
      <c r="E12" s="418">
        <v>3676</v>
      </c>
    </row>
    <row r="13" spans="1:19" s="346" customFormat="1" ht="15">
      <c r="A13" s="414"/>
      <c r="B13" s="424" t="s">
        <v>320</v>
      </c>
      <c r="C13" s="425">
        <v>1200</v>
      </c>
      <c r="D13" s="426" t="s">
        <v>265</v>
      </c>
      <c r="E13" s="427">
        <v>3800</v>
      </c>
    </row>
    <row r="14" spans="1:19" s="346" customFormat="1" ht="15">
      <c r="A14" s="414"/>
      <c r="B14" s="415" t="s">
        <v>321</v>
      </c>
      <c r="C14" s="423">
        <v>2450</v>
      </c>
      <c r="D14" s="417" t="s">
        <v>265</v>
      </c>
      <c r="E14" s="418">
        <v>5286</v>
      </c>
    </row>
    <row r="15" spans="1:19" s="346" customFormat="1" ht="12.75" customHeight="1">
      <c r="A15" s="414"/>
      <c r="B15" s="424" t="s">
        <v>322</v>
      </c>
      <c r="C15" s="425">
        <v>2450</v>
      </c>
      <c r="D15" s="426" t="s">
        <v>265</v>
      </c>
      <c r="E15" s="427">
        <v>5410</v>
      </c>
    </row>
    <row r="16" spans="1:19" s="346" customFormat="1" ht="15">
      <c r="A16" s="414"/>
      <c r="B16" s="415" t="s">
        <v>321</v>
      </c>
      <c r="C16" s="423">
        <v>2500</v>
      </c>
      <c r="D16" s="417" t="s">
        <v>265</v>
      </c>
      <c r="E16" s="418">
        <v>5350</v>
      </c>
    </row>
    <row r="17" spans="1:5" s="346" customFormat="1" ht="15">
      <c r="A17" s="414"/>
      <c r="B17" s="424" t="s">
        <v>322</v>
      </c>
      <c r="C17" s="425">
        <v>2500</v>
      </c>
      <c r="D17" s="426" t="s">
        <v>265</v>
      </c>
      <c r="E17" s="427">
        <v>5474</v>
      </c>
    </row>
    <row r="18" spans="1:5" s="346" customFormat="1" ht="15">
      <c r="A18" s="414"/>
      <c r="B18" s="415" t="s">
        <v>321</v>
      </c>
      <c r="C18" s="423">
        <v>2850</v>
      </c>
      <c r="D18" s="417" t="s">
        <v>265</v>
      </c>
      <c r="E18" s="418">
        <v>5802</v>
      </c>
    </row>
    <row r="19" spans="1:5" s="346" customFormat="1" ht="15">
      <c r="A19" s="414"/>
      <c r="B19" s="424" t="s">
        <v>322</v>
      </c>
      <c r="C19" s="425">
        <v>2850</v>
      </c>
      <c r="D19" s="426" t="s">
        <v>265</v>
      </c>
      <c r="E19" s="427">
        <v>5926</v>
      </c>
    </row>
    <row r="20" spans="1:5" s="346" customFormat="1" ht="25.5" customHeight="1">
      <c r="A20" s="428" t="s">
        <v>323</v>
      </c>
      <c r="B20" s="429" t="s">
        <v>324</v>
      </c>
      <c r="C20" s="430"/>
      <c r="D20" s="430"/>
      <c r="E20" s="431"/>
    </row>
    <row r="21" spans="1:5" ht="15">
      <c r="A21" s="414"/>
      <c r="B21" s="432" t="s">
        <v>325</v>
      </c>
      <c r="C21" s="423">
        <v>1825</v>
      </c>
      <c r="D21" s="417" t="s">
        <v>4</v>
      </c>
      <c r="E21" s="418">
        <v>940</v>
      </c>
    </row>
    <row r="22" spans="1:5" ht="15">
      <c r="A22" s="414"/>
      <c r="B22" s="433" t="s">
        <v>326</v>
      </c>
      <c r="C22" s="425">
        <v>2225</v>
      </c>
      <c r="D22" s="426" t="s">
        <v>4</v>
      </c>
      <c r="E22" s="427">
        <v>1097</v>
      </c>
    </row>
    <row r="23" spans="1:5" ht="15">
      <c r="A23" s="414"/>
      <c r="B23" s="432" t="s">
        <v>327</v>
      </c>
      <c r="C23" s="423">
        <v>2700</v>
      </c>
      <c r="D23" s="417" t="s">
        <v>4</v>
      </c>
      <c r="E23" s="418">
        <v>1283</v>
      </c>
    </row>
    <row r="24" spans="1:5" ht="15">
      <c r="A24" s="414"/>
      <c r="B24" s="433" t="s">
        <v>328</v>
      </c>
      <c r="C24" s="425">
        <v>3300</v>
      </c>
      <c r="D24" s="426" t="s">
        <v>4</v>
      </c>
      <c r="E24" s="427">
        <v>1517</v>
      </c>
    </row>
    <row r="25" spans="1:5" ht="15">
      <c r="A25" s="414"/>
      <c r="B25" s="432" t="s">
        <v>329</v>
      </c>
      <c r="C25" s="423">
        <v>3600</v>
      </c>
      <c r="D25" s="417" t="s">
        <v>4</v>
      </c>
      <c r="E25" s="418">
        <v>1635</v>
      </c>
    </row>
    <row r="26" spans="1:5" ht="21">
      <c r="A26" s="419"/>
      <c r="B26" s="429" t="s">
        <v>330</v>
      </c>
      <c r="C26" s="430"/>
      <c r="D26" s="430"/>
      <c r="E26" s="431"/>
    </row>
    <row r="27" spans="1:5" ht="15">
      <c r="A27" s="434"/>
      <c r="B27" s="435" t="s">
        <v>331</v>
      </c>
      <c r="C27" s="423"/>
      <c r="D27" s="417"/>
      <c r="E27" s="418">
        <v>25</v>
      </c>
    </row>
    <row r="28" spans="1:5" ht="15">
      <c r="A28" s="434"/>
      <c r="B28" s="436" t="s">
        <v>332</v>
      </c>
      <c r="C28" s="425"/>
      <c r="D28" s="426"/>
      <c r="E28" s="427">
        <v>37</v>
      </c>
    </row>
    <row r="29" spans="1:5" ht="15">
      <c r="A29" s="434"/>
      <c r="B29" s="435" t="s">
        <v>333</v>
      </c>
      <c r="C29" s="423"/>
      <c r="D29" s="417"/>
      <c r="E29" s="418">
        <v>30</v>
      </c>
    </row>
    <row r="30" spans="1:5" ht="15">
      <c r="A30" s="434"/>
      <c r="B30" s="436" t="s">
        <v>334</v>
      </c>
      <c r="C30" s="425"/>
      <c r="D30" s="426"/>
      <c r="E30" s="427">
        <v>45</v>
      </c>
    </row>
    <row r="31" spans="1:5" ht="15">
      <c r="A31" s="437"/>
      <c r="B31" s="435" t="s">
        <v>335</v>
      </c>
      <c r="C31" s="423"/>
      <c r="D31" s="417" t="s">
        <v>336</v>
      </c>
      <c r="E31" s="418">
        <v>248</v>
      </c>
    </row>
    <row r="32" spans="1:5" ht="15">
      <c r="A32" s="437"/>
      <c r="B32" s="436" t="s">
        <v>337</v>
      </c>
      <c r="C32" s="425"/>
      <c r="D32" s="426" t="s">
        <v>336</v>
      </c>
      <c r="E32" s="427">
        <v>369</v>
      </c>
    </row>
    <row r="33" spans="1:5" ht="21">
      <c r="A33" s="419"/>
      <c r="B33" s="438" t="s">
        <v>338</v>
      </c>
      <c r="C33" s="439"/>
      <c r="D33" s="439"/>
      <c r="E33" s="440"/>
    </row>
    <row r="34" spans="1:5" ht="15">
      <c r="A34" s="419"/>
      <c r="B34" s="441" t="s">
        <v>339</v>
      </c>
      <c r="C34" s="423">
        <v>1100</v>
      </c>
      <c r="D34" s="417" t="s">
        <v>265</v>
      </c>
      <c r="E34" s="418">
        <v>210</v>
      </c>
    </row>
    <row r="35" spans="1:5" ht="15">
      <c r="A35" s="437"/>
      <c r="B35" s="435" t="s">
        <v>340</v>
      </c>
      <c r="C35" s="423">
        <v>1100</v>
      </c>
      <c r="D35" s="417" t="s">
        <v>265</v>
      </c>
      <c r="E35" s="418">
        <v>276</v>
      </c>
    </row>
    <row r="36" spans="1:5" ht="15">
      <c r="A36" s="437"/>
      <c r="B36" s="442" t="s">
        <v>341</v>
      </c>
      <c r="C36" s="423"/>
      <c r="D36" s="417"/>
      <c r="E36" s="418"/>
    </row>
    <row r="37" spans="1:5" ht="21">
      <c r="A37" s="419"/>
      <c r="B37" s="438" t="s">
        <v>342</v>
      </c>
      <c r="C37" s="439"/>
      <c r="D37" s="439"/>
      <c r="E37" s="440"/>
    </row>
    <row r="38" spans="1:5" ht="15">
      <c r="A38" s="437"/>
      <c r="B38" s="443" t="s">
        <v>343</v>
      </c>
      <c r="C38" s="423">
        <v>150</v>
      </c>
      <c r="D38" s="417" t="s">
        <v>344</v>
      </c>
      <c r="E38" s="418">
        <v>81</v>
      </c>
    </row>
    <row r="39" spans="1:5" ht="15">
      <c r="A39" s="414"/>
      <c r="B39" s="436" t="s">
        <v>345</v>
      </c>
      <c r="C39" s="426">
        <v>250</v>
      </c>
      <c r="D39" s="426" t="s">
        <v>344</v>
      </c>
      <c r="E39" s="427">
        <v>101</v>
      </c>
    </row>
    <row r="40" spans="1:5" ht="15">
      <c r="A40" s="414"/>
      <c r="B40" s="435" t="s">
        <v>346</v>
      </c>
      <c r="C40" s="417">
        <v>300</v>
      </c>
      <c r="D40" s="417" t="s">
        <v>344</v>
      </c>
      <c r="E40" s="418">
        <v>111</v>
      </c>
    </row>
    <row r="41" spans="1:5" ht="15">
      <c r="A41" s="414"/>
      <c r="B41" s="436" t="s">
        <v>347</v>
      </c>
      <c r="C41" s="426">
        <v>400</v>
      </c>
      <c r="D41" s="426" t="s">
        <v>344</v>
      </c>
      <c r="E41" s="427">
        <v>132</v>
      </c>
    </row>
    <row r="42" spans="1:5" ht="15">
      <c r="A42" s="437"/>
      <c r="B42" s="435" t="s">
        <v>348</v>
      </c>
      <c r="C42" s="423">
        <v>500</v>
      </c>
      <c r="D42" s="417" t="s">
        <v>344</v>
      </c>
      <c r="E42" s="418">
        <v>152</v>
      </c>
    </row>
    <row r="43" spans="1:5" ht="15">
      <c r="A43" s="414"/>
      <c r="B43" s="436" t="s">
        <v>349</v>
      </c>
      <c r="C43" s="426">
        <v>600</v>
      </c>
      <c r="D43" s="426" t="s">
        <v>344</v>
      </c>
      <c r="E43" s="427">
        <v>172</v>
      </c>
    </row>
    <row r="44" spans="1:5" ht="15">
      <c r="A44" s="414"/>
      <c r="B44" s="435" t="s">
        <v>350</v>
      </c>
      <c r="C44" s="417">
        <v>700</v>
      </c>
      <c r="D44" s="417" t="s">
        <v>344</v>
      </c>
      <c r="E44" s="418">
        <v>192</v>
      </c>
    </row>
    <row r="45" spans="1:5" ht="15">
      <c r="A45" s="414"/>
      <c r="B45" s="436" t="s">
        <v>351</v>
      </c>
      <c r="C45" s="426">
        <v>800</v>
      </c>
      <c r="D45" s="426" t="s">
        <v>344</v>
      </c>
      <c r="E45" s="427">
        <v>213</v>
      </c>
    </row>
    <row r="46" spans="1:5" ht="21">
      <c r="A46" s="414"/>
      <c r="B46" s="444" t="s">
        <v>352</v>
      </c>
      <c r="C46" s="445"/>
      <c r="D46" s="445"/>
      <c r="E46" s="446"/>
    </row>
    <row r="47" spans="1:5" ht="15.75" thickBot="1">
      <c r="A47" s="414"/>
      <c r="B47" s="447" t="s">
        <v>353</v>
      </c>
      <c r="C47" s="448"/>
      <c r="D47" s="448" t="s">
        <v>4</v>
      </c>
      <c r="E47" s="449">
        <v>35</v>
      </c>
    </row>
    <row r="51" spans="2:2">
      <c r="B51" s="395" t="s">
        <v>252</v>
      </c>
    </row>
  </sheetData>
  <dataConsolidate/>
  <mergeCells count="12">
    <mergeCell ref="B11:E11"/>
    <mergeCell ref="B20:E20"/>
    <mergeCell ref="B26:E26"/>
    <mergeCell ref="B33:E33"/>
    <mergeCell ref="B37:E37"/>
    <mergeCell ref="B46:E46"/>
    <mergeCell ref="A1:G1"/>
    <mergeCell ref="M1:O1"/>
    <mergeCell ref="A2:O2"/>
    <mergeCell ref="A3:H3"/>
    <mergeCell ref="B5:I5"/>
    <mergeCell ref="B8:E8"/>
  </mergeCells>
  <pageMargins left="0.35433070866141736" right="0.23622047244094491" top="0.47244094488188981" bottom="0.43307086614173229" header="0.35433070866141736" footer="0.19685039370078741"/>
  <pageSetup paperSize="9" scale="88" orientation="portrait" r:id="rId1"/>
  <headerFooter alignWithMargins="0"/>
  <rowBreaks count="1" manualBreakCount="1">
    <brk id="36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Q27"/>
  <sheetViews>
    <sheetView zoomScale="85" zoomScaleNormal="85" workbookViewId="0">
      <pane ySplit="1" topLeftCell="A2" activePane="bottomLeft" state="frozen"/>
      <selection pane="bottomLeft" activeCell="C1" sqref="C1:Q1"/>
    </sheetView>
  </sheetViews>
  <sheetFormatPr defaultRowHeight="15"/>
  <cols>
    <col min="1" max="1" width="6.140625" customWidth="1"/>
    <col min="2" max="2" width="16.85546875" style="464" customWidth="1"/>
    <col min="3" max="3" width="39.5703125" customWidth="1"/>
    <col min="4" max="4" width="10.42578125" customWidth="1"/>
    <col min="5" max="5" width="15.5703125" customWidth="1"/>
    <col min="6" max="6" width="48.42578125" customWidth="1"/>
    <col min="7" max="7" width="19.5703125" customWidth="1"/>
    <col min="8" max="8" width="11" bestFit="1" customWidth="1"/>
  </cols>
  <sheetData>
    <row r="1" spans="1:17" s="188" customFormat="1" ht="85.5" customHeight="1">
      <c r="C1" s="94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42.75" customHeight="1">
      <c r="B2" s="94" t="s">
        <v>354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7" ht="37.5" customHeight="1">
      <c r="B3" s="96" t="s">
        <v>180</v>
      </c>
      <c r="C3" s="97"/>
      <c r="D3" s="97"/>
      <c r="E3" s="97"/>
      <c r="F3" s="97"/>
      <c r="G3" s="97"/>
      <c r="H3" s="97"/>
      <c r="I3" s="97"/>
    </row>
    <row r="4" spans="1:17" ht="147.75" customHeight="1">
      <c r="A4" s="450" t="s">
        <v>355</v>
      </c>
      <c r="B4" s="450" t="s">
        <v>356</v>
      </c>
      <c r="C4" s="450" t="s">
        <v>357</v>
      </c>
      <c r="D4" s="451" t="s">
        <v>358</v>
      </c>
      <c r="E4" s="451" t="s">
        <v>359</v>
      </c>
      <c r="F4" s="451" t="s">
        <v>360</v>
      </c>
      <c r="G4" s="450" t="s">
        <v>361</v>
      </c>
      <c r="H4" s="452"/>
    </row>
    <row r="5" spans="1:17" ht="146.25" customHeight="1">
      <c r="A5" s="453">
        <v>1</v>
      </c>
      <c r="B5" s="454" t="s">
        <v>362</v>
      </c>
      <c r="C5" s="455" t="s">
        <v>363</v>
      </c>
      <c r="D5" s="456" t="s">
        <v>364</v>
      </c>
      <c r="E5" s="457">
        <v>2805</v>
      </c>
      <c r="F5" s="458" t="s">
        <v>365</v>
      </c>
      <c r="G5" s="459"/>
      <c r="H5" s="452"/>
    </row>
    <row r="6" spans="1:17" ht="138" customHeight="1">
      <c r="A6" s="460">
        <v>2</v>
      </c>
      <c r="B6" s="454" t="s">
        <v>366</v>
      </c>
      <c r="C6" s="455" t="s">
        <v>367</v>
      </c>
      <c r="D6" s="456" t="s">
        <v>364</v>
      </c>
      <c r="E6" s="457">
        <v>3187</v>
      </c>
      <c r="F6" s="458" t="s">
        <v>368</v>
      </c>
      <c r="G6" s="459"/>
      <c r="H6" s="452"/>
    </row>
    <row r="7" spans="1:17" ht="141" customHeight="1">
      <c r="A7" s="453">
        <v>3</v>
      </c>
      <c r="B7" s="454" t="s">
        <v>369</v>
      </c>
      <c r="C7" s="455" t="s">
        <v>370</v>
      </c>
      <c r="D7" s="456" t="s">
        <v>364</v>
      </c>
      <c r="E7" s="457">
        <v>3572</v>
      </c>
      <c r="F7" s="458" t="s">
        <v>371</v>
      </c>
      <c r="G7" s="459"/>
      <c r="H7" s="452"/>
    </row>
    <row r="8" spans="1:17" ht="132.75">
      <c r="A8" s="460">
        <v>4</v>
      </c>
      <c r="B8" s="454" t="s">
        <v>372</v>
      </c>
      <c r="C8" s="455" t="s">
        <v>373</v>
      </c>
      <c r="D8" s="456" t="s">
        <v>364</v>
      </c>
      <c r="E8" s="457">
        <v>3959</v>
      </c>
      <c r="F8" s="458" t="s">
        <v>371</v>
      </c>
      <c r="G8" s="459"/>
      <c r="H8" s="452"/>
    </row>
    <row r="9" spans="1:17" ht="147.75">
      <c r="A9" s="453">
        <v>5</v>
      </c>
      <c r="B9" s="454" t="s">
        <v>374</v>
      </c>
      <c r="C9" s="455" t="s">
        <v>375</v>
      </c>
      <c r="D9" s="456" t="s">
        <v>364</v>
      </c>
      <c r="E9" s="457">
        <v>2912</v>
      </c>
      <c r="F9" s="458" t="s">
        <v>376</v>
      </c>
      <c r="G9" s="459"/>
      <c r="H9" s="452"/>
    </row>
    <row r="10" spans="1:17" ht="147.75">
      <c r="A10" s="460">
        <v>6</v>
      </c>
      <c r="B10" s="454" t="s">
        <v>377</v>
      </c>
      <c r="C10" s="455" t="s">
        <v>378</v>
      </c>
      <c r="D10" s="456" t="s">
        <v>364</v>
      </c>
      <c r="E10" s="457">
        <v>3287</v>
      </c>
      <c r="F10" s="458" t="s">
        <v>379</v>
      </c>
      <c r="G10" s="459"/>
      <c r="H10" s="452"/>
    </row>
    <row r="11" spans="1:17" ht="147.75">
      <c r="A11" s="453">
        <v>7</v>
      </c>
      <c r="B11" s="454" t="s">
        <v>380</v>
      </c>
      <c r="C11" s="455" t="s">
        <v>381</v>
      </c>
      <c r="D11" s="456" t="s">
        <v>364</v>
      </c>
      <c r="E11" s="457">
        <v>3668</v>
      </c>
      <c r="F11" s="458" t="s">
        <v>376</v>
      </c>
      <c r="G11" s="459"/>
      <c r="H11" s="452"/>
    </row>
    <row r="12" spans="1:17" ht="147.75">
      <c r="A12" s="460">
        <v>8</v>
      </c>
      <c r="B12" s="454" t="s">
        <v>382</v>
      </c>
      <c r="C12" s="455" t="s">
        <v>383</v>
      </c>
      <c r="D12" s="456" t="s">
        <v>364</v>
      </c>
      <c r="E12" s="457">
        <v>4049</v>
      </c>
      <c r="F12" s="458" t="s">
        <v>384</v>
      </c>
      <c r="G12" s="459"/>
      <c r="H12" s="452"/>
    </row>
    <row r="13" spans="1:17" ht="159">
      <c r="A13" s="453">
        <v>9</v>
      </c>
      <c r="B13" s="461" t="s">
        <v>385</v>
      </c>
      <c r="C13" s="455" t="s">
        <v>386</v>
      </c>
      <c r="D13" s="456" t="s">
        <v>364</v>
      </c>
      <c r="E13" s="457">
        <v>3388</v>
      </c>
      <c r="F13" s="458" t="s">
        <v>387</v>
      </c>
      <c r="G13" s="459"/>
      <c r="H13" s="452"/>
    </row>
    <row r="14" spans="1:17" ht="159">
      <c r="A14" s="460">
        <v>10</v>
      </c>
      <c r="B14" s="461" t="s">
        <v>388</v>
      </c>
      <c r="C14" s="455" t="s">
        <v>389</v>
      </c>
      <c r="D14" s="456" t="s">
        <v>364</v>
      </c>
      <c r="E14" s="457">
        <v>3796</v>
      </c>
      <c r="F14" s="458" t="s">
        <v>387</v>
      </c>
      <c r="G14" s="459"/>
      <c r="H14" s="452"/>
    </row>
    <row r="15" spans="1:17" ht="159">
      <c r="A15" s="453">
        <v>11</v>
      </c>
      <c r="B15" s="461" t="s">
        <v>390</v>
      </c>
      <c r="C15" s="455" t="s">
        <v>391</v>
      </c>
      <c r="D15" s="456" t="s">
        <v>364</v>
      </c>
      <c r="E15" s="457">
        <v>4208</v>
      </c>
      <c r="F15" s="458" t="s">
        <v>387</v>
      </c>
      <c r="G15" s="459"/>
      <c r="H15" s="452"/>
    </row>
    <row r="16" spans="1:17" ht="159">
      <c r="A16" s="460">
        <v>12</v>
      </c>
      <c r="B16" s="461" t="s">
        <v>392</v>
      </c>
      <c r="C16" s="455" t="s">
        <v>393</v>
      </c>
      <c r="D16" s="456" t="s">
        <v>364</v>
      </c>
      <c r="E16" s="457">
        <v>4620</v>
      </c>
      <c r="F16" s="458" t="s">
        <v>394</v>
      </c>
      <c r="G16" s="459"/>
      <c r="H16" s="452"/>
    </row>
    <row r="17" spans="1:8" ht="159">
      <c r="A17" s="453">
        <v>13</v>
      </c>
      <c r="B17" s="461" t="s">
        <v>395</v>
      </c>
      <c r="C17" s="455" t="s">
        <v>396</v>
      </c>
      <c r="D17" s="456" t="s">
        <v>364</v>
      </c>
      <c r="E17" s="457">
        <v>3376</v>
      </c>
      <c r="F17" s="458" t="s">
        <v>394</v>
      </c>
      <c r="G17" s="459"/>
      <c r="H17" s="452"/>
    </row>
    <row r="18" spans="1:8" ht="105" customHeight="1">
      <c r="A18" s="460">
        <v>14</v>
      </c>
      <c r="B18" s="461" t="s">
        <v>397</v>
      </c>
      <c r="C18" s="455" t="s">
        <v>398</v>
      </c>
      <c r="D18" s="456" t="s">
        <v>364</v>
      </c>
      <c r="E18" s="457">
        <v>3832</v>
      </c>
      <c r="F18" s="458" t="s">
        <v>394</v>
      </c>
      <c r="G18" s="459"/>
      <c r="H18" s="452"/>
    </row>
    <row r="19" spans="1:8" ht="109.5" customHeight="1">
      <c r="A19" s="453">
        <v>15</v>
      </c>
      <c r="B19" s="461" t="s">
        <v>399</v>
      </c>
      <c r="C19" s="455" t="s">
        <v>400</v>
      </c>
      <c r="D19" s="456" t="s">
        <v>364</v>
      </c>
      <c r="E19" s="457">
        <v>4290</v>
      </c>
      <c r="F19" s="458" t="s">
        <v>394</v>
      </c>
      <c r="G19" s="459"/>
      <c r="H19" s="452"/>
    </row>
    <row r="20" spans="1:8" ht="102.75" customHeight="1">
      <c r="A20" s="460">
        <v>16</v>
      </c>
      <c r="B20" s="461" t="s">
        <v>401</v>
      </c>
      <c r="C20" s="455" t="s">
        <v>402</v>
      </c>
      <c r="D20" s="456" t="s">
        <v>364</v>
      </c>
      <c r="E20" s="457">
        <v>4750</v>
      </c>
      <c r="F20" s="458" t="s">
        <v>394</v>
      </c>
      <c r="G20" s="459"/>
      <c r="H20" s="452"/>
    </row>
    <row r="21" spans="1:8" ht="110.25" customHeight="1">
      <c r="A21" s="453">
        <v>17</v>
      </c>
      <c r="B21" s="461" t="s">
        <v>403</v>
      </c>
      <c r="C21" s="455" t="s">
        <v>404</v>
      </c>
      <c r="D21" s="456" t="s">
        <v>364</v>
      </c>
      <c r="E21" s="457">
        <v>941</v>
      </c>
      <c r="F21" s="458" t="s">
        <v>405</v>
      </c>
      <c r="G21" s="459"/>
      <c r="H21" s="452"/>
    </row>
    <row r="22" spans="1:8" ht="98.25" customHeight="1">
      <c r="A22" s="460">
        <v>18</v>
      </c>
      <c r="B22" s="461" t="s">
        <v>406</v>
      </c>
      <c r="C22" s="455" t="s">
        <v>407</v>
      </c>
      <c r="D22" s="456" t="s">
        <v>364</v>
      </c>
      <c r="E22" s="457">
        <v>1123</v>
      </c>
      <c r="F22" s="458" t="s">
        <v>408</v>
      </c>
      <c r="G22" s="459"/>
      <c r="H22" s="452"/>
    </row>
    <row r="23" spans="1:8" ht="90.75" customHeight="1">
      <c r="A23" s="453">
        <v>19</v>
      </c>
      <c r="B23" s="461" t="s">
        <v>409</v>
      </c>
      <c r="C23" s="455" t="s">
        <v>410</v>
      </c>
      <c r="D23" s="456" t="s">
        <v>364</v>
      </c>
      <c r="E23" s="457">
        <v>1307</v>
      </c>
      <c r="F23" s="458" t="s">
        <v>411</v>
      </c>
      <c r="G23" s="459"/>
      <c r="H23" s="452"/>
    </row>
    <row r="24" spans="1:8" ht="116.25" customHeight="1">
      <c r="A24" s="460">
        <v>20</v>
      </c>
      <c r="B24" s="461" t="s">
        <v>412</v>
      </c>
      <c r="C24" s="455" t="s">
        <v>413</v>
      </c>
      <c r="D24" s="456" t="s">
        <v>364</v>
      </c>
      <c r="E24" s="457">
        <v>1493</v>
      </c>
      <c r="F24" s="458" t="s">
        <v>414</v>
      </c>
      <c r="G24" s="459"/>
      <c r="H24" s="452"/>
    </row>
    <row r="25" spans="1:8" ht="93.75">
      <c r="A25" s="453">
        <v>21</v>
      </c>
      <c r="B25" s="461" t="s">
        <v>415</v>
      </c>
      <c r="C25" s="455" t="s">
        <v>416</v>
      </c>
      <c r="D25" s="456" t="s">
        <v>364</v>
      </c>
      <c r="E25" s="457">
        <v>462</v>
      </c>
      <c r="F25" s="462" t="s">
        <v>417</v>
      </c>
      <c r="G25" s="459"/>
    </row>
    <row r="26" spans="1:8" ht="93.75">
      <c r="A26" s="460">
        <v>22</v>
      </c>
      <c r="B26" s="461" t="s">
        <v>418</v>
      </c>
      <c r="C26" s="455" t="s">
        <v>419</v>
      </c>
      <c r="D26" s="456" t="s">
        <v>364</v>
      </c>
      <c r="E26" s="457">
        <v>462</v>
      </c>
      <c r="F26" s="462" t="s">
        <v>420</v>
      </c>
      <c r="G26" s="459"/>
    </row>
    <row r="27" spans="1:8" ht="114.75">
      <c r="A27" s="453">
        <v>23</v>
      </c>
      <c r="B27" s="461" t="s">
        <v>421</v>
      </c>
      <c r="C27" s="455" t="s">
        <v>422</v>
      </c>
      <c r="D27" s="456" t="s">
        <v>364</v>
      </c>
      <c r="E27" s="457">
        <v>226</v>
      </c>
      <c r="F27" s="463" t="s">
        <v>423</v>
      </c>
      <c r="G27" s="459"/>
    </row>
  </sheetData>
  <mergeCells count="3">
    <mergeCell ref="C1:Q1"/>
    <mergeCell ref="B2:P2"/>
    <mergeCell ref="B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8"/>
  <sheetViews>
    <sheetView zoomScale="85" zoomScaleNormal="85" workbookViewId="0">
      <pane ySplit="1" topLeftCell="A2" activePane="bottomLeft" state="frozen"/>
      <selection pane="bottomLeft" activeCell="C1" sqref="C1:Q1"/>
    </sheetView>
  </sheetViews>
  <sheetFormatPr defaultRowHeight="15"/>
  <cols>
    <col min="1" max="1" width="6.140625" customWidth="1"/>
    <col min="2" max="2" width="13.140625" customWidth="1"/>
    <col min="3" max="3" width="52.42578125" customWidth="1"/>
    <col min="4" max="4" width="6.5703125" customWidth="1"/>
    <col min="5" max="5" width="15.140625" customWidth="1"/>
    <col min="6" max="6" width="44" customWidth="1"/>
    <col min="7" max="7" width="19.5703125" customWidth="1"/>
    <col min="8" max="8" width="19.28515625" customWidth="1"/>
  </cols>
  <sheetData>
    <row r="1" spans="1:17" s="188" customFormat="1" ht="80.25" customHeight="1">
      <c r="C1" s="94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30" customHeight="1">
      <c r="B2" s="94" t="s">
        <v>354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7" ht="21" customHeight="1">
      <c r="B3" s="96" t="s">
        <v>180</v>
      </c>
      <c r="C3" s="97"/>
      <c r="D3" s="97"/>
      <c r="E3" s="97"/>
      <c r="F3" s="97"/>
      <c r="G3" s="97"/>
      <c r="H3" s="97"/>
      <c r="I3" s="97"/>
    </row>
    <row r="4" spans="1:17" ht="147.75" customHeight="1">
      <c r="A4" s="451" t="s">
        <v>355</v>
      </c>
      <c r="B4" s="451" t="s">
        <v>424</v>
      </c>
      <c r="C4" s="451" t="s">
        <v>357</v>
      </c>
      <c r="D4" s="451" t="s">
        <v>358</v>
      </c>
      <c r="E4" s="451" t="s">
        <v>359</v>
      </c>
      <c r="F4" s="451" t="s">
        <v>425</v>
      </c>
      <c r="G4" s="451" t="s">
        <v>426</v>
      </c>
      <c r="H4" s="451" t="s">
        <v>427</v>
      </c>
    </row>
    <row r="5" spans="1:17" ht="152.25" customHeight="1">
      <c r="A5" s="465">
        <v>1</v>
      </c>
      <c r="B5" s="466" t="s">
        <v>428</v>
      </c>
      <c r="C5" s="467" t="s">
        <v>429</v>
      </c>
      <c r="D5" s="456" t="s">
        <v>364</v>
      </c>
      <c r="E5" s="468">
        <v>3333</v>
      </c>
      <c r="F5" s="458" t="s">
        <v>430</v>
      </c>
      <c r="G5" s="459"/>
      <c r="H5" s="459"/>
    </row>
    <row r="6" spans="1:17" ht="159.75">
      <c r="A6" s="465">
        <v>2</v>
      </c>
      <c r="B6" s="466" t="s">
        <v>431</v>
      </c>
      <c r="C6" s="467" t="s">
        <v>432</v>
      </c>
      <c r="D6" s="456" t="s">
        <v>364</v>
      </c>
      <c r="E6" s="468">
        <v>3770</v>
      </c>
      <c r="F6" s="458" t="s">
        <v>433</v>
      </c>
      <c r="G6" s="459"/>
      <c r="H6" s="459"/>
    </row>
    <row r="7" spans="1:17" ht="140.25" customHeight="1">
      <c r="A7" s="465">
        <v>3</v>
      </c>
      <c r="B7" s="466" t="s">
        <v>434</v>
      </c>
      <c r="C7" s="467" t="s">
        <v>435</v>
      </c>
      <c r="D7" s="456" t="s">
        <v>364</v>
      </c>
      <c r="E7" s="468">
        <v>4206</v>
      </c>
      <c r="F7" s="458" t="s">
        <v>436</v>
      </c>
      <c r="G7" s="459"/>
      <c r="H7" s="459"/>
    </row>
    <row r="8" spans="1:17" ht="148.5">
      <c r="A8" s="465">
        <v>4</v>
      </c>
      <c r="B8" s="466" t="s">
        <v>437</v>
      </c>
      <c r="C8" s="467" t="s">
        <v>438</v>
      </c>
      <c r="D8" s="456" t="s">
        <v>364</v>
      </c>
      <c r="E8" s="468">
        <v>4643</v>
      </c>
      <c r="F8" s="458" t="s">
        <v>436</v>
      </c>
      <c r="G8" s="459"/>
      <c r="H8" s="459"/>
    </row>
    <row r="9" spans="1:17" ht="163.5">
      <c r="A9" s="465">
        <v>5</v>
      </c>
      <c r="B9" s="466" t="s">
        <v>439</v>
      </c>
      <c r="C9" s="467" t="s">
        <v>375</v>
      </c>
      <c r="D9" s="456" t="s">
        <v>364</v>
      </c>
      <c r="E9" s="468">
        <v>3543</v>
      </c>
      <c r="F9" s="458" t="s">
        <v>440</v>
      </c>
      <c r="G9" s="459"/>
      <c r="H9" s="459"/>
    </row>
    <row r="10" spans="1:17" ht="163.5">
      <c r="A10" s="465">
        <v>6</v>
      </c>
      <c r="B10" s="466" t="s">
        <v>441</v>
      </c>
      <c r="C10" s="467" t="s">
        <v>378</v>
      </c>
      <c r="D10" s="456" t="s">
        <v>364</v>
      </c>
      <c r="E10" s="468">
        <v>3972</v>
      </c>
      <c r="F10" s="458" t="s">
        <v>442</v>
      </c>
      <c r="G10" s="459"/>
      <c r="H10" s="459"/>
    </row>
    <row r="11" spans="1:17" ht="163.5">
      <c r="A11" s="465">
        <v>7</v>
      </c>
      <c r="B11" s="466" t="s">
        <v>443</v>
      </c>
      <c r="C11" s="467" t="s">
        <v>381</v>
      </c>
      <c r="D11" s="456" t="s">
        <v>364</v>
      </c>
      <c r="E11" s="468">
        <v>4403</v>
      </c>
      <c r="F11" s="458" t="s">
        <v>440</v>
      </c>
      <c r="G11" s="459"/>
      <c r="H11" s="459"/>
    </row>
    <row r="12" spans="1:17" ht="163.5">
      <c r="A12" s="465">
        <v>8</v>
      </c>
      <c r="B12" s="466" t="s">
        <v>444</v>
      </c>
      <c r="C12" s="467" t="s">
        <v>383</v>
      </c>
      <c r="D12" s="456" t="s">
        <v>364</v>
      </c>
      <c r="E12" s="468">
        <v>4832</v>
      </c>
      <c r="F12" s="458" t="s">
        <v>440</v>
      </c>
      <c r="G12" s="459"/>
      <c r="H12" s="459"/>
    </row>
    <row r="13" spans="1:17" ht="143.25">
      <c r="A13" s="465">
        <v>13</v>
      </c>
      <c r="B13" s="466" t="s">
        <v>445</v>
      </c>
      <c r="C13" s="467" t="s">
        <v>446</v>
      </c>
      <c r="D13" s="456" t="s">
        <v>364</v>
      </c>
      <c r="E13" s="468">
        <v>1128</v>
      </c>
      <c r="F13" s="458" t="s">
        <v>447</v>
      </c>
      <c r="G13" s="459"/>
      <c r="H13" s="459"/>
    </row>
    <row r="14" spans="1:17" ht="143.25">
      <c r="A14" s="465">
        <v>14</v>
      </c>
      <c r="B14" s="466" t="s">
        <v>448</v>
      </c>
      <c r="C14" s="467" t="s">
        <v>449</v>
      </c>
      <c r="D14" s="456" t="s">
        <v>364</v>
      </c>
      <c r="E14" s="468">
        <v>1347</v>
      </c>
      <c r="F14" s="458" t="s">
        <v>450</v>
      </c>
      <c r="G14" s="459"/>
      <c r="H14" s="459"/>
    </row>
    <row r="15" spans="1:17" ht="143.25">
      <c r="A15" s="465">
        <v>15</v>
      </c>
      <c r="B15" s="466" t="s">
        <v>451</v>
      </c>
      <c r="C15" s="467" t="s">
        <v>452</v>
      </c>
      <c r="D15" s="456" t="s">
        <v>364</v>
      </c>
      <c r="E15" s="468">
        <v>1568</v>
      </c>
      <c r="F15" s="458" t="s">
        <v>453</v>
      </c>
      <c r="G15" s="459"/>
      <c r="H15" s="459"/>
    </row>
    <row r="16" spans="1:17" ht="143.25">
      <c r="A16" s="465">
        <v>16</v>
      </c>
      <c r="B16" s="466" t="s">
        <v>454</v>
      </c>
      <c r="C16" s="467" t="s">
        <v>455</v>
      </c>
      <c r="D16" s="456" t="s">
        <v>364</v>
      </c>
      <c r="E16" s="468">
        <v>1787</v>
      </c>
      <c r="F16" s="458" t="s">
        <v>450</v>
      </c>
      <c r="G16" s="459"/>
      <c r="H16" s="459"/>
    </row>
    <row r="17" spans="1:8" ht="120">
      <c r="A17" s="465">
        <v>17</v>
      </c>
      <c r="B17" s="469" t="s">
        <v>456</v>
      </c>
      <c r="C17" s="470" t="s">
        <v>457</v>
      </c>
      <c r="D17" s="456" t="s">
        <v>364</v>
      </c>
      <c r="E17" s="468">
        <v>448</v>
      </c>
      <c r="F17" s="471" t="s">
        <v>458</v>
      </c>
      <c r="G17" s="459"/>
      <c r="H17" s="459"/>
    </row>
    <row r="18" spans="1:8" ht="120">
      <c r="A18" s="465">
        <v>18</v>
      </c>
      <c r="B18" s="469" t="s">
        <v>459</v>
      </c>
      <c r="C18" s="470" t="s">
        <v>460</v>
      </c>
      <c r="D18" s="456" t="s">
        <v>364</v>
      </c>
      <c r="E18" s="468">
        <v>448</v>
      </c>
      <c r="F18" s="471" t="s">
        <v>461</v>
      </c>
      <c r="G18" s="459"/>
      <c r="H18" s="459"/>
    </row>
  </sheetData>
  <mergeCells count="3">
    <mergeCell ref="C1:Q1"/>
    <mergeCell ref="B2:P2"/>
    <mergeCell ref="B3:I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2"/>
  <sheetViews>
    <sheetView zoomScale="85" zoomScaleNormal="85" workbookViewId="0">
      <pane ySplit="1" topLeftCell="A2" activePane="bottomLeft" state="frozen"/>
      <selection pane="bottomLeft" activeCell="J6" sqref="J6"/>
    </sheetView>
  </sheetViews>
  <sheetFormatPr defaultRowHeight="15"/>
  <cols>
    <col min="1" max="1" width="6.140625" customWidth="1"/>
    <col min="2" max="2" width="13.140625" customWidth="1"/>
    <col min="3" max="3" width="35.140625" customWidth="1"/>
    <col min="4" max="4" width="16.85546875" customWidth="1"/>
    <col min="5" max="5" width="8" customWidth="1"/>
    <col min="6" max="6" width="10.5703125" customWidth="1"/>
    <col min="7" max="7" width="41.85546875" customWidth="1"/>
    <col min="8" max="8" width="19.5703125" customWidth="1"/>
    <col min="9" max="10" width="11" bestFit="1" customWidth="1"/>
  </cols>
  <sheetData>
    <row r="1" spans="1:17" s="188" customFormat="1" ht="63" customHeight="1">
      <c r="C1" s="94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39" customHeight="1">
      <c r="B2" s="94" t="s">
        <v>354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7" ht="24" customHeight="1">
      <c r="B3" s="96" t="s">
        <v>180</v>
      </c>
      <c r="C3" s="97"/>
      <c r="D3" s="97"/>
      <c r="E3" s="97"/>
      <c r="F3" s="97"/>
      <c r="G3" s="97"/>
      <c r="H3" s="97"/>
      <c r="I3" s="97"/>
    </row>
    <row r="4" spans="1:17" ht="147.75" customHeight="1">
      <c r="A4" s="451" t="s">
        <v>355</v>
      </c>
      <c r="B4" s="451" t="s">
        <v>424</v>
      </c>
      <c r="C4" s="472" t="s">
        <v>357</v>
      </c>
      <c r="D4" s="472"/>
      <c r="E4" s="451" t="s">
        <v>358</v>
      </c>
      <c r="F4" s="451" t="s">
        <v>359</v>
      </c>
      <c r="G4" s="451" t="s">
        <v>425</v>
      </c>
      <c r="H4" s="451" t="s">
        <v>426</v>
      </c>
      <c r="I4" s="452"/>
      <c r="J4" s="452"/>
    </row>
    <row r="5" spans="1:17" ht="152.25" customHeight="1">
      <c r="A5" s="465">
        <v>1</v>
      </c>
      <c r="B5" s="473" t="s">
        <v>462</v>
      </c>
      <c r="C5" s="474" t="s">
        <v>463</v>
      </c>
      <c r="D5" s="474"/>
      <c r="E5" s="456" t="s">
        <v>364</v>
      </c>
      <c r="F5" s="468">
        <v>3333</v>
      </c>
      <c r="G5" s="458" t="s">
        <v>430</v>
      </c>
      <c r="H5" s="459"/>
      <c r="I5" s="452"/>
      <c r="J5" s="452"/>
    </row>
    <row r="6" spans="1:17" ht="138.75" customHeight="1">
      <c r="A6" s="465">
        <v>2</v>
      </c>
      <c r="B6" s="473" t="s">
        <v>464</v>
      </c>
      <c r="C6" s="474" t="s">
        <v>465</v>
      </c>
      <c r="D6" s="474"/>
      <c r="E6" s="456" t="s">
        <v>364</v>
      </c>
      <c r="F6" s="468">
        <v>3770</v>
      </c>
      <c r="G6" s="458" t="s">
        <v>433</v>
      </c>
      <c r="H6" s="459"/>
      <c r="I6" s="452"/>
      <c r="J6" s="452"/>
    </row>
    <row r="7" spans="1:17" ht="140.25" customHeight="1">
      <c r="A7" s="465">
        <v>3</v>
      </c>
      <c r="B7" s="473" t="s">
        <v>466</v>
      </c>
      <c r="C7" s="467" t="s">
        <v>467</v>
      </c>
      <c r="D7" s="467"/>
      <c r="E7" s="456" t="s">
        <v>364</v>
      </c>
      <c r="F7" s="468">
        <v>4206</v>
      </c>
      <c r="G7" s="458" t="s">
        <v>436</v>
      </c>
      <c r="H7" s="459"/>
      <c r="I7" s="452"/>
      <c r="J7" s="452"/>
    </row>
    <row r="8" spans="1:17" ht="135.75" customHeight="1">
      <c r="A8" s="465">
        <v>4</v>
      </c>
      <c r="B8" s="473" t="s">
        <v>468</v>
      </c>
      <c r="C8" s="467" t="s">
        <v>469</v>
      </c>
      <c r="D8" s="467"/>
      <c r="E8" s="456" t="s">
        <v>364</v>
      </c>
      <c r="F8" s="468">
        <v>4643</v>
      </c>
      <c r="G8" s="458" t="s">
        <v>436</v>
      </c>
      <c r="H8" s="459"/>
      <c r="I8" s="452"/>
      <c r="J8" s="452"/>
    </row>
    <row r="9" spans="1:17" ht="138" customHeight="1">
      <c r="A9" s="465">
        <v>5</v>
      </c>
      <c r="B9" s="473" t="s">
        <v>470</v>
      </c>
      <c r="C9" s="467" t="s">
        <v>471</v>
      </c>
      <c r="D9" s="467"/>
      <c r="E9" s="456" t="s">
        <v>364</v>
      </c>
      <c r="F9" s="468">
        <v>3543</v>
      </c>
      <c r="G9" s="458" t="s">
        <v>440</v>
      </c>
      <c r="H9" s="459"/>
      <c r="I9" s="452"/>
      <c r="J9" s="452"/>
    </row>
    <row r="10" spans="1:17" ht="163.5">
      <c r="A10" s="465">
        <v>6</v>
      </c>
      <c r="B10" s="473" t="s">
        <v>472</v>
      </c>
      <c r="C10" s="467" t="s">
        <v>473</v>
      </c>
      <c r="D10" s="467"/>
      <c r="E10" s="456" t="s">
        <v>364</v>
      </c>
      <c r="F10" s="468">
        <v>3972</v>
      </c>
      <c r="G10" s="458" t="s">
        <v>442</v>
      </c>
      <c r="H10" s="459"/>
    </row>
    <row r="11" spans="1:17" ht="163.5">
      <c r="A11" s="465">
        <v>7</v>
      </c>
      <c r="B11" s="473" t="s">
        <v>474</v>
      </c>
      <c r="C11" s="467" t="s">
        <v>475</v>
      </c>
      <c r="D11" s="467"/>
      <c r="E11" s="456" t="s">
        <v>364</v>
      </c>
      <c r="F11" s="468">
        <v>4403</v>
      </c>
      <c r="G11" s="458" t="s">
        <v>440</v>
      </c>
      <c r="H11" s="459"/>
    </row>
    <row r="12" spans="1:17" ht="163.5">
      <c r="A12" s="465">
        <v>8</v>
      </c>
      <c r="B12" s="473" t="s">
        <v>476</v>
      </c>
      <c r="C12" s="467" t="s">
        <v>477</v>
      </c>
      <c r="D12" s="467"/>
      <c r="E12" s="456" t="s">
        <v>364</v>
      </c>
      <c r="F12" s="468">
        <v>4832</v>
      </c>
      <c r="G12" s="458" t="s">
        <v>440</v>
      </c>
      <c r="H12" s="459"/>
    </row>
  </sheetData>
  <mergeCells count="6">
    <mergeCell ref="C1:Q1"/>
    <mergeCell ref="B2:P2"/>
    <mergeCell ref="B3:I3"/>
    <mergeCell ref="C4:D4"/>
    <mergeCell ref="C5:D5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O95"/>
  <sheetViews>
    <sheetView zoomScale="85" zoomScaleNormal="85" workbookViewId="0">
      <selection activeCell="A79" sqref="A79:D79"/>
    </sheetView>
  </sheetViews>
  <sheetFormatPr defaultRowHeight="15"/>
  <cols>
    <col min="1" max="1" width="41.42578125" customWidth="1"/>
    <col min="2" max="2" width="27.7109375" style="498" customWidth="1"/>
    <col min="3" max="3" width="28.5703125" style="498" customWidth="1"/>
    <col min="4" max="4" width="58.5703125" customWidth="1"/>
  </cols>
  <sheetData>
    <row r="1" spans="1:15" ht="73.5" customHeight="1">
      <c r="A1" s="90"/>
      <c r="B1" s="91"/>
      <c r="C1" s="91"/>
      <c r="D1" s="91"/>
      <c r="E1" s="91"/>
      <c r="F1" s="91"/>
      <c r="G1" s="92"/>
      <c r="H1" s="81"/>
      <c r="I1" s="78"/>
      <c r="J1" s="78"/>
      <c r="K1" s="78"/>
      <c r="L1" s="78"/>
      <c r="M1" s="93"/>
      <c r="N1" s="93"/>
      <c r="O1" s="93"/>
    </row>
    <row r="2" spans="1:15" ht="31.5">
      <c r="A2" s="94" t="s">
        <v>478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5" s="26" customFormat="1" ht="18" customHeight="1">
      <c r="A3" s="96" t="s">
        <v>180</v>
      </c>
      <c r="B3" s="97"/>
      <c r="C3" s="97"/>
      <c r="D3" s="97"/>
      <c r="E3" s="97"/>
      <c r="F3" s="97"/>
      <c r="G3" s="97"/>
      <c r="H3" s="97"/>
      <c r="I3" s="82"/>
      <c r="J3" s="83"/>
      <c r="K3" s="82"/>
      <c r="L3" s="83"/>
      <c r="M3" s="82"/>
      <c r="N3" s="83"/>
      <c r="O3" s="84"/>
    </row>
    <row r="4" spans="1:15" s="80" customFormat="1" ht="27" customHeight="1">
      <c r="A4" s="475"/>
      <c r="B4" s="476"/>
      <c r="C4" s="476"/>
      <c r="D4" s="79"/>
      <c r="E4" s="476"/>
      <c r="F4" s="477"/>
    </row>
    <row r="5" spans="1:15" ht="359.25" customHeight="1">
      <c r="A5" s="109"/>
      <c r="B5" s="109"/>
      <c r="C5" s="109"/>
      <c r="D5" s="109"/>
      <c r="E5" s="79"/>
      <c r="F5" s="79"/>
      <c r="G5" s="79"/>
      <c r="H5" s="79"/>
    </row>
    <row r="6" spans="1:15" ht="28.5">
      <c r="A6" s="478" t="s">
        <v>479</v>
      </c>
      <c r="B6" s="478"/>
      <c r="C6" s="478"/>
      <c r="D6" s="479"/>
    </row>
    <row r="7" spans="1:15" ht="15.75">
      <c r="A7" s="480"/>
      <c r="B7" s="481"/>
      <c r="C7" s="481"/>
      <c r="D7" s="142"/>
    </row>
    <row r="8" spans="1:15" ht="18.75">
      <c r="A8" s="482" t="s">
        <v>480</v>
      </c>
      <c r="B8" s="482"/>
      <c r="C8" s="482"/>
      <c r="D8" s="482"/>
    </row>
    <row r="9" spans="1:15" ht="18.75">
      <c r="A9" s="483" t="s">
        <v>258</v>
      </c>
      <c r="B9" s="484" t="s">
        <v>481</v>
      </c>
      <c r="C9" s="484" t="s">
        <v>482</v>
      </c>
      <c r="D9" s="179"/>
    </row>
    <row r="10" spans="1:15" ht="15.75">
      <c r="A10" s="473" t="s">
        <v>483</v>
      </c>
      <c r="B10" s="466">
        <v>1026</v>
      </c>
      <c r="C10" s="466">
        <v>207</v>
      </c>
      <c r="D10" s="179"/>
    </row>
    <row r="11" spans="1:15" ht="15.75">
      <c r="A11" s="473" t="s">
        <v>484</v>
      </c>
      <c r="B11" s="466">
        <v>1520</v>
      </c>
      <c r="C11" s="466">
        <v>307</v>
      </c>
      <c r="D11" s="179"/>
    </row>
    <row r="12" spans="1:15" ht="15.75">
      <c r="A12" s="473" t="s">
        <v>485</v>
      </c>
      <c r="B12" s="466">
        <v>1824</v>
      </c>
      <c r="C12" s="466">
        <v>368</v>
      </c>
      <c r="D12" s="179"/>
    </row>
    <row r="13" spans="1:15" ht="15.75">
      <c r="A13" s="473" t="s">
        <v>486</v>
      </c>
      <c r="B13" s="466">
        <v>2014</v>
      </c>
      <c r="C13" s="466">
        <v>407</v>
      </c>
      <c r="D13" s="179"/>
    </row>
    <row r="14" spans="1:15" ht="15.75">
      <c r="A14" s="473" t="s">
        <v>487</v>
      </c>
      <c r="B14" s="466">
        <v>2204</v>
      </c>
      <c r="C14" s="466">
        <v>445</v>
      </c>
      <c r="D14" s="179"/>
    </row>
    <row r="15" spans="1:15" ht="22.5" customHeight="1">
      <c r="A15" s="473" t="s">
        <v>488</v>
      </c>
      <c r="B15" s="466">
        <v>2508</v>
      </c>
      <c r="C15" s="466">
        <v>506</v>
      </c>
      <c r="D15" s="179"/>
    </row>
    <row r="16" spans="1:15" ht="18.75">
      <c r="A16" s="485" t="s">
        <v>489</v>
      </c>
      <c r="B16" s="485"/>
      <c r="C16" s="485"/>
      <c r="D16" s="485"/>
    </row>
    <row r="17" spans="1:4" ht="18.75">
      <c r="A17" s="483" t="s">
        <v>258</v>
      </c>
      <c r="B17" s="484" t="s">
        <v>490</v>
      </c>
      <c r="C17" s="484" t="s">
        <v>482</v>
      </c>
      <c r="D17" s="179"/>
    </row>
    <row r="18" spans="1:4" ht="15.75">
      <c r="A18" s="473" t="s">
        <v>491</v>
      </c>
      <c r="B18" s="466">
        <v>300</v>
      </c>
      <c r="C18" s="466">
        <v>50</v>
      </c>
      <c r="D18" s="179"/>
    </row>
    <row r="19" spans="1:4" ht="15.75">
      <c r="A19" s="473" t="s">
        <v>492</v>
      </c>
      <c r="B19" s="466">
        <v>400</v>
      </c>
      <c r="C19" s="466">
        <v>68</v>
      </c>
      <c r="D19" s="179"/>
    </row>
    <row r="20" spans="1:4" ht="15.75">
      <c r="A20" s="473" t="s">
        <v>493</v>
      </c>
      <c r="B20" s="466">
        <v>500</v>
      </c>
      <c r="C20" s="466">
        <v>85</v>
      </c>
      <c r="D20" s="179"/>
    </row>
    <row r="21" spans="1:4" ht="15.75">
      <c r="A21" s="473" t="s">
        <v>494</v>
      </c>
      <c r="B21" s="466">
        <v>600</v>
      </c>
      <c r="C21" s="466">
        <v>102</v>
      </c>
      <c r="D21" s="179"/>
    </row>
    <row r="22" spans="1:4" ht="15.75">
      <c r="A22" s="473" t="s">
        <v>495</v>
      </c>
      <c r="B22" s="466">
        <v>700</v>
      </c>
      <c r="C22" s="466">
        <v>119</v>
      </c>
      <c r="D22" s="179"/>
    </row>
    <row r="23" spans="1:4" ht="15.75">
      <c r="A23" s="473" t="s">
        <v>496</v>
      </c>
      <c r="B23" s="466">
        <v>800</v>
      </c>
      <c r="C23" s="466">
        <v>137</v>
      </c>
      <c r="D23" s="179"/>
    </row>
    <row r="24" spans="1:4" ht="15.75">
      <c r="A24" s="473" t="s">
        <v>497</v>
      </c>
      <c r="B24" s="466">
        <v>1000</v>
      </c>
      <c r="C24" s="466">
        <v>171</v>
      </c>
      <c r="D24" s="179"/>
    </row>
    <row r="25" spans="1:4" ht="15.75">
      <c r="A25" s="473" t="s">
        <v>498</v>
      </c>
      <c r="B25" s="466">
        <v>1200</v>
      </c>
      <c r="C25" s="466">
        <v>205</v>
      </c>
      <c r="D25" s="179"/>
    </row>
    <row r="26" spans="1:4" ht="15.75">
      <c r="A26" s="473" t="s">
        <v>499</v>
      </c>
      <c r="B26" s="466">
        <v>1500</v>
      </c>
      <c r="C26" s="466">
        <v>257</v>
      </c>
      <c r="D26" s="179"/>
    </row>
    <row r="27" spans="1:4" ht="15.75">
      <c r="A27" s="473" t="s">
        <v>500</v>
      </c>
      <c r="B27" s="466">
        <v>1800</v>
      </c>
      <c r="C27" s="466">
        <v>309</v>
      </c>
      <c r="D27" s="179"/>
    </row>
    <row r="28" spans="1:4" ht="18.75">
      <c r="A28" s="486" t="s">
        <v>501</v>
      </c>
      <c r="B28" s="486"/>
      <c r="C28" s="486"/>
      <c r="D28" s="486"/>
    </row>
    <row r="29" spans="1:4" ht="18.75">
      <c r="A29" s="483" t="s">
        <v>258</v>
      </c>
      <c r="B29" s="484" t="s">
        <v>502</v>
      </c>
      <c r="C29" s="484" t="s">
        <v>482</v>
      </c>
      <c r="D29" s="146"/>
    </row>
    <row r="30" spans="1:4" ht="15.75">
      <c r="A30" s="473" t="s">
        <v>503</v>
      </c>
      <c r="B30" s="466" t="s">
        <v>504</v>
      </c>
      <c r="C30" s="487">
        <v>123</v>
      </c>
      <c r="D30" s="147"/>
    </row>
    <row r="31" spans="1:4" ht="15.75">
      <c r="A31" s="473" t="s">
        <v>505</v>
      </c>
      <c r="B31" s="466" t="s">
        <v>506</v>
      </c>
      <c r="C31" s="487">
        <v>141</v>
      </c>
      <c r="D31" s="147"/>
    </row>
    <row r="32" spans="1:4" ht="15.75">
      <c r="A32" s="473" t="s">
        <v>507</v>
      </c>
      <c r="B32" s="466" t="s">
        <v>508</v>
      </c>
      <c r="C32" s="466">
        <v>176</v>
      </c>
      <c r="D32" s="147"/>
    </row>
    <row r="33" spans="1:4" ht="15.75">
      <c r="A33" s="473" t="s">
        <v>509</v>
      </c>
      <c r="B33" s="466" t="s">
        <v>510</v>
      </c>
      <c r="C33" s="466">
        <v>211</v>
      </c>
      <c r="D33" s="147"/>
    </row>
    <row r="34" spans="1:4" ht="15.75">
      <c r="A34" s="473" t="s">
        <v>511</v>
      </c>
      <c r="B34" s="466" t="s">
        <v>512</v>
      </c>
      <c r="C34" s="466">
        <v>263</v>
      </c>
      <c r="D34" s="147"/>
    </row>
    <row r="35" spans="1:4" ht="15.75">
      <c r="A35" s="473" t="s">
        <v>513</v>
      </c>
      <c r="B35" s="466" t="s">
        <v>514</v>
      </c>
      <c r="C35" s="466">
        <v>316</v>
      </c>
      <c r="D35" s="147"/>
    </row>
    <row r="36" spans="1:4" ht="15.75">
      <c r="A36" s="473" t="s">
        <v>515</v>
      </c>
      <c r="B36" s="466" t="s">
        <v>516</v>
      </c>
      <c r="C36" s="466">
        <v>141</v>
      </c>
      <c r="D36" s="147"/>
    </row>
    <row r="37" spans="1:4" ht="15.75">
      <c r="A37" s="473" t="s">
        <v>517</v>
      </c>
      <c r="B37" s="466" t="s">
        <v>518</v>
      </c>
      <c r="C37" s="466">
        <v>164</v>
      </c>
      <c r="D37" s="147"/>
    </row>
    <row r="38" spans="1:4" ht="15.75">
      <c r="A38" s="473" t="s">
        <v>519</v>
      </c>
      <c r="B38" s="466" t="s">
        <v>520</v>
      </c>
      <c r="C38" s="466">
        <v>187</v>
      </c>
      <c r="D38" s="147"/>
    </row>
    <row r="39" spans="1:4" ht="15.75">
      <c r="A39" s="473" t="s">
        <v>521</v>
      </c>
      <c r="B39" s="466" t="s">
        <v>522</v>
      </c>
      <c r="C39" s="466">
        <v>234</v>
      </c>
      <c r="D39" s="147"/>
    </row>
    <row r="40" spans="1:4" ht="15.75">
      <c r="A40" s="473" t="s">
        <v>523</v>
      </c>
      <c r="B40" s="466" t="s">
        <v>524</v>
      </c>
      <c r="C40" s="466">
        <v>281</v>
      </c>
      <c r="D40" s="147"/>
    </row>
    <row r="41" spans="1:4" ht="15.75">
      <c r="A41" s="473" t="s">
        <v>525</v>
      </c>
      <c r="B41" s="466" t="s">
        <v>526</v>
      </c>
      <c r="C41" s="466">
        <v>351</v>
      </c>
      <c r="D41" s="147"/>
    </row>
    <row r="42" spans="1:4" ht="15.75">
      <c r="A42" s="473" t="s">
        <v>527</v>
      </c>
      <c r="B42" s="466" t="s">
        <v>528</v>
      </c>
      <c r="C42" s="466">
        <v>421</v>
      </c>
      <c r="D42" s="147"/>
    </row>
    <row r="43" spans="1:4" ht="15.75">
      <c r="A43" s="473" t="s">
        <v>529</v>
      </c>
      <c r="B43" s="466" t="s">
        <v>530</v>
      </c>
      <c r="C43" s="466">
        <v>205</v>
      </c>
      <c r="D43" s="147"/>
    </row>
    <row r="44" spans="1:4" ht="15.75">
      <c r="A44" s="473" t="s">
        <v>531</v>
      </c>
      <c r="B44" s="466" t="s">
        <v>532</v>
      </c>
      <c r="C44" s="466">
        <v>234</v>
      </c>
      <c r="D44" s="147"/>
    </row>
    <row r="45" spans="1:4" ht="15.75">
      <c r="A45" s="473" t="s">
        <v>533</v>
      </c>
      <c r="B45" s="466" t="s">
        <v>534</v>
      </c>
      <c r="C45" s="466">
        <v>292</v>
      </c>
      <c r="D45" s="147"/>
    </row>
    <row r="46" spans="1:4" ht="15.75">
      <c r="A46" s="473" t="s">
        <v>535</v>
      </c>
      <c r="B46" s="466" t="s">
        <v>536</v>
      </c>
      <c r="C46" s="466">
        <v>351</v>
      </c>
      <c r="D46" s="147"/>
    </row>
    <row r="47" spans="1:4" ht="15.75">
      <c r="A47" s="473" t="s">
        <v>537</v>
      </c>
      <c r="B47" s="466" t="s">
        <v>538</v>
      </c>
      <c r="C47" s="466">
        <v>438</v>
      </c>
      <c r="D47" s="147"/>
    </row>
    <row r="48" spans="1:4" ht="15.75">
      <c r="A48" s="473" t="s">
        <v>539</v>
      </c>
      <c r="B48" s="466" t="s">
        <v>540</v>
      </c>
      <c r="C48" s="466">
        <v>526</v>
      </c>
      <c r="D48" s="147"/>
    </row>
    <row r="49" spans="1:4" ht="15.75">
      <c r="A49" s="473" t="s">
        <v>541</v>
      </c>
      <c r="B49" s="466" t="s">
        <v>542</v>
      </c>
      <c r="C49" s="466">
        <v>281</v>
      </c>
      <c r="D49" s="147"/>
    </row>
    <row r="50" spans="1:4" ht="15.75">
      <c r="A50" s="473" t="s">
        <v>543</v>
      </c>
      <c r="B50" s="466" t="s">
        <v>544</v>
      </c>
      <c r="C50" s="466">
        <v>351</v>
      </c>
      <c r="D50" s="147"/>
    </row>
    <row r="51" spans="1:4" ht="15.75">
      <c r="A51" s="473" t="s">
        <v>545</v>
      </c>
      <c r="B51" s="466" t="s">
        <v>546</v>
      </c>
      <c r="C51" s="466">
        <v>421</v>
      </c>
      <c r="D51" s="147"/>
    </row>
    <row r="52" spans="1:4" ht="15.75">
      <c r="A52" s="473" t="s">
        <v>547</v>
      </c>
      <c r="B52" s="466" t="s">
        <v>548</v>
      </c>
      <c r="C52" s="466">
        <v>526</v>
      </c>
      <c r="D52" s="147"/>
    </row>
    <row r="53" spans="1:4" ht="15.75">
      <c r="A53" s="473" t="s">
        <v>549</v>
      </c>
      <c r="B53" s="466" t="s">
        <v>550</v>
      </c>
      <c r="C53" s="466">
        <v>631</v>
      </c>
      <c r="D53" s="147"/>
    </row>
    <row r="54" spans="1:4" ht="15.75">
      <c r="A54" s="473" t="s">
        <v>551</v>
      </c>
      <c r="B54" s="466" t="s">
        <v>552</v>
      </c>
      <c r="C54" s="466">
        <v>327</v>
      </c>
      <c r="D54" s="147"/>
    </row>
    <row r="55" spans="1:4" ht="15.75">
      <c r="A55" s="473" t="s">
        <v>553</v>
      </c>
      <c r="B55" s="466" t="s">
        <v>554</v>
      </c>
      <c r="C55" s="466">
        <v>409</v>
      </c>
      <c r="D55" s="147"/>
    </row>
    <row r="56" spans="1:4" ht="15.75">
      <c r="A56" s="473" t="s">
        <v>555</v>
      </c>
      <c r="B56" s="466" t="s">
        <v>556</v>
      </c>
      <c r="C56" s="466">
        <v>491</v>
      </c>
      <c r="D56" s="147"/>
    </row>
    <row r="57" spans="1:4" ht="15.75">
      <c r="A57" s="473" t="s">
        <v>557</v>
      </c>
      <c r="B57" s="466" t="s">
        <v>558</v>
      </c>
      <c r="C57" s="466">
        <v>613</v>
      </c>
      <c r="D57" s="147"/>
    </row>
    <row r="58" spans="1:4" ht="15.75">
      <c r="A58" s="473" t="s">
        <v>559</v>
      </c>
      <c r="B58" s="466" t="s">
        <v>560</v>
      </c>
      <c r="C58" s="466">
        <v>736</v>
      </c>
      <c r="D58" s="147"/>
    </row>
    <row r="59" spans="1:4" ht="15.75">
      <c r="A59" s="473" t="s">
        <v>561</v>
      </c>
      <c r="B59" s="466" t="s">
        <v>562</v>
      </c>
      <c r="C59" s="466">
        <v>374</v>
      </c>
      <c r="D59" s="147"/>
    </row>
    <row r="60" spans="1:4" ht="15.75">
      <c r="A60" s="473" t="s">
        <v>563</v>
      </c>
      <c r="B60" s="466" t="s">
        <v>564</v>
      </c>
      <c r="C60" s="466">
        <v>467</v>
      </c>
      <c r="D60" s="147"/>
    </row>
    <row r="61" spans="1:4" ht="15.75">
      <c r="A61" s="473" t="s">
        <v>565</v>
      </c>
      <c r="B61" s="466" t="s">
        <v>566</v>
      </c>
      <c r="C61" s="466">
        <v>561</v>
      </c>
      <c r="D61" s="147"/>
    </row>
    <row r="62" spans="1:4" ht="15.75">
      <c r="A62" s="473" t="s">
        <v>567</v>
      </c>
      <c r="B62" s="466" t="s">
        <v>568</v>
      </c>
      <c r="C62" s="466">
        <v>701</v>
      </c>
      <c r="D62" s="147"/>
    </row>
    <row r="63" spans="1:4" ht="15.75">
      <c r="A63" s="473" t="s">
        <v>569</v>
      </c>
      <c r="B63" s="466" t="s">
        <v>570</v>
      </c>
      <c r="C63" s="466">
        <v>841</v>
      </c>
      <c r="D63" s="147"/>
    </row>
    <row r="64" spans="1:4" ht="15.75">
      <c r="A64" s="473" t="s">
        <v>571</v>
      </c>
      <c r="B64" s="466" t="s">
        <v>572</v>
      </c>
      <c r="C64" s="466">
        <v>876</v>
      </c>
      <c r="D64" s="148"/>
    </row>
    <row r="65" spans="1:4" ht="32.25" customHeight="1">
      <c r="A65" s="485" t="s">
        <v>573</v>
      </c>
      <c r="B65" s="485"/>
      <c r="C65" s="485"/>
      <c r="D65" s="485"/>
    </row>
    <row r="66" spans="1:4" ht="18.75">
      <c r="A66" s="483" t="s">
        <v>258</v>
      </c>
      <c r="B66" s="484" t="s">
        <v>502</v>
      </c>
      <c r="C66" s="484" t="s">
        <v>482</v>
      </c>
      <c r="D66" s="488"/>
    </row>
    <row r="67" spans="1:4" ht="84.75" customHeight="1">
      <c r="A67" s="473" t="s">
        <v>574</v>
      </c>
      <c r="B67" s="466" t="s">
        <v>575</v>
      </c>
      <c r="C67" s="466">
        <v>17</v>
      </c>
      <c r="D67" s="459"/>
    </row>
    <row r="68" spans="1:4" ht="87.75" customHeight="1">
      <c r="A68" s="473" t="s">
        <v>576</v>
      </c>
      <c r="B68" s="466" t="s">
        <v>577</v>
      </c>
      <c r="C68" s="466">
        <v>16</v>
      </c>
      <c r="D68" s="459"/>
    </row>
    <row r="69" spans="1:4" ht="15.75">
      <c r="A69" s="473" t="s">
        <v>578</v>
      </c>
      <c r="B69" s="466">
        <v>290</v>
      </c>
      <c r="C69" s="466">
        <v>135</v>
      </c>
      <c r="D69" s="179"/>
    </row>
    <row r="70" spans="1:4" ht="15.75">
      <c r="A70" s="473" t="s">
        <v>579</v>
      </c>
      <c r="B70" s="466">
        <v>390</v>
      </c>
      <c r="C70" s="466">
        <v>181</v>
      </c>
      <c r="D70" s="179"/>
    </row>
    <row r="71" spans="1:4" ht="15.75">
      <c r="A71" s="473" t="s">
        <v>580</v>
      </c>
      <c r="B71" s="466">
        <v>490</v>
      </c>
      <c r="C71" s="466">
        <v>227</v>
      </c>
      <c r="D71" s="179"/>
    </row>
    <row r="72" spans="1:4" ht="15.75">
      <c r="A72" s="473" t="s">
        <v>581</v>
      </c>
      <c r="B72" s="466">
        <v>590</v>
      </c>
      <c r="C72" s="466">
        <v>274</v>
      </c>
      <c r="D72" s="179"/>
    </row>
    <row r="73" spans="1:4" ht="15.75">
      <c r="A73" s="473" t="s">
        <v>582</v>
      </c>
      <c r="B73" s="466">
        <v>690</v>
      </c>
      <c r="C73" s="466">
        <v>320</v>
      </c>
      <c r="D73" s="179"/>
    </row>
    <row r="74" spans="1:4" ht="15.75">
      <c r="A74" s="473" t="s">
        <v>583</v>
      </c>
      <c r="B74" s="466">
        <v>790</v>
      </c>
      <c r="C74" s="466">
        <v>366</v>
      </c>
      <c r="D74" s="179"/>
    </row>
    <row r="75" spans="1:4" ht="95.25" customHeight="1">
      <c r="A75" s="473" t="s">
        <v>584</v>
      </c>
      <c r="B75" s="466">
        <v>990</v>
      </c>
      <c r="C75" s="466">
        <v>199</v>
      </c>
      <c r="D75" s="179"/>
    </row>
    <row r="76" spans="1:4" ht="87.75" customHeight="1">
      <c r="A76" s="473" t="s">
        <v>585</v>
      </c>
      <c r="B76" s="466">
        <v>1190</v>
      </c>
      <c r="C76" s="466">
        <v>238</v>
      </c>
      <c r="D76" s="179"/>
    </row>
    <row r="77" spans="1:4" ht="15.75">
      <c r="A77" s="489" t="s">
        <v>586</v>
      </c>
      <c r="B77" s="490"/>
      <c r="C77" s="490"/>
    </row>
    <row r="78" spans="1:4" ht="15.75">
      <c r="A78" s="491"/>
      <c r="B78" s="490"/>
      <c r="C78" s="490"/>
    </row>
    <row r="79" spans="1:4" ht="18.75">
      <c r="A79" s="485" t="s">
        <v>587</v>
      </c>
      <c r="B79" s="486"/>
      <c r="C79" s="486"/>
      <c r="D79" s="486"/>
    </row>
    <row r="80" spans="1:4" ht="18.75">
      <c r="A80" s="483" t="s">
        <v>588</v>
      </c>
      <c r="B80" s="484" t="s">
        <v>482</v>
      </c>
      <c r="C80" s="492"/>
      <c r="D80" s="493"/>
    </row>
    <row r="81" spans="1:4" ht="15.75">
      <c r="A81" s="473" t="s">
        <v>589</v>
      </c>
      <c r="B81" s="466">
        <v>2754</v>
      </c>
      <c r="C81" s="494"/>
      <c r="D81" s="495"/>
    </row>
    <row r="82" spans="1:4" ht="15.75">
      <c r="A82" s="473" t="s">
        <v>590</v>
      </c>
      <c r="B82" s="466">
        <v>3428</v>
      </c>
      <c r="C82" s="494"/>
      <c r="D82" s="495"/>
    </row>
    <row r="83" spans="1:4" ht="15.75">
      <c r="A83" s="473" t="s">
        <v>591</v>
      </c>
      <c r="B83" s="466">
        <v>4384</v>
      </c>
      <c r="C83" s="494"/>
      <c r="D83" s="495"/>
    </row>
    <row r="84" spans="1:4" ht="15.75">
      <c r="A84" s="473" t="s">
        <v>592</v>
      </c>
      <c r="B84" s="466">
        <v>4752</v>
      </c>
      <c r="C84" s="494"/>
      <c r="D84" s="495"/>
    </row>
    <row r="85" spans="1:4" ht="15.75">
      <c r="A85" s="473" t="s">
        <v>593</v>
      </c>
      <c r="B85" s="466">
        <v>6024</v>
      </c>
      <c r="C85" s="494"/>
      <c r="D85" s="495"/>
    </row>
    <row r="86" spans="1:4" ht="15.75">
      <c r="A86" s="473" t="s">
        <v>594</v>
      </c>
      <c r="B86" s="466">
        <v>7904</v>
      </c>
      <c r="C86" s="494"/>
      <c r="D86" s="495"/>
    </row>
    <row r="87" spans="1:4" ht="15.75">
      <c r="A87" s="473" t="s">
        <v>595</v>
      </c>
      <c r="B87" s="466">
        <v>5060</v>
      </c>
      <c r="C87" s="494"/>
      <c r="D87" s="495"/>
    </row>
    <row r="88" spans="1:4" ht="15.75">
      <c r="A88" s="473" t="s">
        <v>596</v>
      </c>
      <c r="B88" s="466">
        <v>5984</v>
      </c>
      <c r="C88" s="494"/>
      <c r="D88" s="495"/>
    </row>
    <row r="89" spans="1:4" ht="15.75">
      <c r="A89" s="473" t="s">
        <v>597</v>
      </c>
      <c r="B89" s="466">
        <v>6573</v>
      </c>
      <c r="C89" s="494"/>
      <c r="D89" s="495"/>
    </row>
    <row r="90" spans="1:4" ht="15.75">
      <c r="A90" s="473" t="s">
        <v>598</v>
      </c>
      <c r="B90" s="466">
        <v>6576</v>
      </c>
      <c r="C90" s="494"/>
      <c r="D90" s="495"/>
    </row>
    <row r="91" spans="1:4" ht="15.75">
      <c r="A91" s="473" t="s">
        <v>599</v>
      </c>
      <c r="B91" s="466">
        <v>8913</v>
      </c>
      <c r="C91" s="496"/>
      <c r="D91" s="497"/>
    </row>
    <row r="95" spans="1:4">
      <c r="C95"/>
    </row>
  </sheetData>
  <mergeCells count="17">
    <mergeCell ref="A65:D65"/>
    <mergeCell ref="D69:D74"/>
    <mergeCell ref="D75:D76"/>
    <mergeCell ref="A79:D79"/>
    <mergeCell ref="C80:D91"/>
    <mergeCell ref="A8:D8"/>
    <mergeCell ref="D9:D15"/>
    <mergeCell ref="A16:D16"/>
    <mergeCell ref="D17:D27"/>
    <mergeCell ref="A28:D28"/>
    <mergeCell ref="D29:D64"/>
    <mergeCell ref="A1:G1"/>
    <mergeCell ref="M1:O1"/>
    <mergeCell ref="A2:O2"/>
    <mergeCell ref="A3:H3"/>
    <mergeCell ref="A5:D5"/>
    <mergeCell ref="A6: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4</vt:i4>
      </vt:variant>
    </vt:vector>
  </HeadingPairs>
  <TitlesOfParts>
    <vt:vector size="14" baseType="lpstr">
      <vt:lpstr>Среднегрузовые</vt:lpstr>
      <vt:lpstr>Консольные</vt:lpstr>
      <vt:lpstr>Паллетные рамы СИ</vt:lpstr>
      <vt:lpstr>Паллетные балки КП</vt:lpstr>
      <vt:lpstr>комплектующие для паллетных сте</vt:lpstr>
      <vt:lpstr>Универсальные стеллажи ОЦ.</vt:lpstr>
      <vt:lpstr>Универсальные стеллажи RAL</vt:lpstr>
      <vt:lpstr>Универсальные стеллажи </vt:lpstr>
      <vt:lpstr>Стеллажи УС Oц.</vt:lpstr>
      <vt:lpstr>Стеллажи УС RAL</vt:lpstr>
      <vt:lpstr>'комплектующие для паллетных сте'!Область_печати</vt:lpstr>
      <vt:lpstr>'Паллетные балки КП'!Область_печати</vt:lpstr>
      <vt:lpstr>'Паллетные рамы СИ'!Область_печати</vt:lpstr>
      <vt:lpstr>Среднегрузовые!Область_печати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svetlana_s</dc:creator>
  <cp:lastModifiedBy>user</cp:lastModifiedBy>
  <cp:lastPrinted>2014-07-07T11:27:02Z</cp:lastPrinted>
  <dcterms:created xsi:type="dcterms:W3CDTF">2011-04-26T05:24:01Z</dcterms:created>
  <dcterms:modified xsi:type="dcterms:W3CDTF">2019-10-16T06:40:31Z</dcterms:modified>
</cp:coreProperties>
</file>